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480" windowHeight="8190"/>
  </bookViews>
  <sheets>
    <sheet name="Лист1" sheetId="1" r:id="rId1"/>
  </sheets>
  <calcPr calcId="124519" iterate="1"/>
</workbook>
</file>

<file path=xl/calcChain.xml><?xml version="1.0" encoding="utf-8"?>
<calcChain xmlns="http://schemas.openxmlformats.org/spreadsheetml/2006/main">
  <c r="H264" i="1"/>
  <c r="H263"/>
  <c r="H262" s="1"/>
  <c r="H261" s="1"/>
  <c r="H260" s="1"/>
  <c r="H258"/>
  <c r="H257" s="1"/>
  <c r="H256" s="1"/>
  <c r="H255" s="1"/>
  <c r="H254" s="1"/>
  <c r="H253" s="1"/>
  <c r="H251"/>
  <c r="H250" s="1"/>
  <c r="H246"/>
  <c r="H245"/>
  <c r="H244" s="1"/>
  <c r="H242" s="1"/>
  <c r="H243"/>
  <c r="H241"/>
  <c r="H238"/>
  <c r="H237" s="1"/>
  <c r="H236" s="1"/>
  <c r="H234"/>
  <c r="H233"/>
  <c r="H231"/>
  <c r="H230"/>
  <c r="H229"/>
  <c r="H228"/>
  <c r="H227"/>
  <c r="H226"/>
  <c r="H224"/>
  <c r="H223"/>
  <c r="H222" s="1"/>
  <c r="H221" s="1"/>
  <c r="H220" s="1"/>
  <c r="H219" s="1"/>
  <c r="H215"/>
  <c r="H214"/>
  <c r="H212"/>
  <c r="H211"/>
  <c r="H209"/>
  <c r="H208"/>
  <c r="H206"/>
  <c r="H205"/>
  <c r="H204"/>
  <c r="H203"/>
  <c r="H201"/>
  <c r="H200"/>
  <c r="H199" s="1"/>
  <c r="H198" s="1"/>
  <c r="H197" s="1"/>
  <c r="H196" s="1"/>
  <c r="H195" s="1"/>
  <c r="H193"/>
  <c r="H192" s="1"/>
  <c r="H191" s="1"/>
  <c r="H190" s="1"/>
  <c r="H189" s="1"/>
  <c r="H186"/>
  <c r="H185" s="1"/>
  <c r="H184" s="1"/>
  <c r="H183" s="1"/>
  <c r="H182" s="1"/>
  <c r="H181"/>
  <c r="H180"/>
  <c r="H179" s="1"/>
  <c r="H178"/>
  <c r="H177" s="1"/>
  <c r="H176" s="1"/>
  <c r="H170"/>
  <c r="H168" s="1"/>
  <c r="H169"/>
  <c r="H166"/>
  <c r="H165" s="1"/>
  <c r="H164" s="1"/>
  <c r="H161"/>
  <c r="H160"/>
  <c r="H159" s="1"/>
  <c r="H158" s="1"/>
  <c r="H157" s="1"/>
  <c r="H156" s="1"/>
  <c r="H154"/>
  <c r="H153" s="1"/>
  <c r="H152" s="1"/>
  <c r="H151" s="1"/>
  <c r="H150" s="1"/>
  <c r="H149" s="1"/>
  <c r="H146"/>
  <c r="H145" s="1"/>
  <c r="H144" s="1"/>
  <c r="H143" s="1"/>
  <c r="H141"/>
  <c r="H140" s="1"/>
  <c r="H139" s="1"/>
  <c r="H137"/>
  <c r="H136"/>
  <c r="H135" s="1"/>
  <c r="H131"/>
  <c r="H130" s="1"/>
  <c r="H129" s="1"/>
  <c r="H128" s="1"/>
  <c r="H126"/>
  <c r="H125" s="1"/>
  <c r="H124" s="1"/>
  <c r="H123" s="1"/>
  <c r="H121"/>
  <c r="H120" s="1"/>
  <c r="H119"/>
  <c r="H118"/>
  <c r="H117"/>
  <c r="H116" s="1"/>
  <c r="H115" s="1"/>
  <c r="H112"/>
  <c r="H111"/>
  <c r="H110" s="1"/>
  <c r="H109" s="1"/>
  <c r="H108" s="1"/>
  <c r="H362"/>
  <c r="H367"/>
  <c r="H368"/>
  <c r="H391"/>
  <c r="H390" s="1"/>
  <c r="H364"/>
  <c r="H363" s="1"/>
  <c r="H57"/>
  <c r="H410"/>
  <c r="H409" s="1"/>
  <c r="H283"/>
  <c r="H428"/>
  <c r="H427" s="1"/>
  <c r="H426" s="1"/>
  <c r="H425" s="1"/>
  <c r="H424" s="1"/>
  <c r="H422"/>
  <c r="H421" s="1"/>
  <c r="H420" s="1"/>
  <c r="H419" s="1"/>
  <c r="H418" s="1"/>
  <c r="H417" s="1"/>
  <c r="H415"/>
  <c r="H414" s="1"/>
  <c r="H402"/>
  <c r="H401" s="1"/>
  <c r="H400" s="1"/>
  <c r="H398"/>
  <c r="H397" s="1"/>
  <c r="H395"/>
  <c r="H394" s="1"/>
  <c r="H393"/>
  <c r="H392" s="1"/>
  <c r="H388"/>
  <c r="H387"/>
  <c r="H386" s="1"/>
  <c r="H379"/>
  <c r="H378" s="1"/>
  <c r="H376"/>
  <c r="H375" s="1"/>
  <c r="H373"/>
  <c r="H372" s="1"/>
  <c r="H370"/>
  <c r="H369" s="1"/>
  <c r="H365"/>
  <c r="H357"/>
  <c r="H356" s="1"/>
  <c r="H355" s="1"/>
  <c r="H354" s="1"/>
  <c r="H353" s="1"/>
  <c r="H350"/>
  <c r="H349" s="1"/>
  <c r="H348" s="1"/>
  <c r="H347" s="1"/>
  <c r="H346" s="1"/>
  <c r="H345"/>
  <c r="H344" s="1"/>
  <c r="H343" s="1"/>
  <c r="H342"/>
  <c r="H341" s="1"/>
  <c r="H340" s="1"/>
  <c r="H334"/>
  <c r="H333" s="1"/>
  <c r="H330"/>
  <c r="H329" s="1"/>
  <c r="H328" s="1"/>
  <c r="H325"/>
  <c r="H324" s="1"/>
  <c r="H323" s="1"/>
  <c r="H322" s="1"/>
  <c r="H321" s="1"/>
  <c r="H320" s="1"/>
  <c r="H318"/>
  <c r="H317" s="1"/>
  <c r="H316" s="1"/>
  <c r="H315" s="1"/>
  <c r="H314" s="1"/>
  <c r="H313" s="1"/>
  <c r="H310"/>
  <c r="H309" s="1"/>
  <c r="H308" s="1"/>
  <c r="H307" s="1"/>
  <c r="H305"/>
  <c r="H304" s="1"/>
  <c r="H303" s="1"/>
  <c r="H301"/>
  <c r="H300" s="1"/>
  <c r="H299" s="1"/>
  <c r="H295"/>
  <c r="H294"/>
  <c r="H293" s="1"/>
  <c r="H292" s="1"/>
  <c r="H290"/>
  <c r="H289"/>
  <c r="H288" s="1"/>
  <c r="H287" s="1"/>
  <c r="H285"/>
  <c r="H284"/>
  <c r="H282"/>
  <c r="H281"/>
  <c r="H280" s="1"/>
  <c r="H279" s="1"/>
  <c r="H276"/>
  <c r="H275" s="1"/>
  <c r="H274" s="1"/>
  <c r="H273" s="1"/>
  <c r="H272" s="1"/>
  <c r="H134" l="1"/>
  <c r="H133" s="1"/>
  <c r="H218"/>
  <c r="H217" s="1"/>
  <c r="H249"/>
  <c r="H248" s="1"/>
  <c r="H247"/>
  <c r="H163"/>
  <c r="H162" s="1"/>
  <c r="H155" s="1"/>
  <c r="H114"/>
  <c r="H113" s="1"/>
  <c r="H107" s="1"/>
  <c r="H106" s="1"/>
  <c r="H175"/>
  <c r="H174" s="1"/>
  <c r="H173" s="1"/>
  <c r="H172" s="1"/>
  <c r="H188"/>
  <c r="H240"/>
  <c r="H327"/>
  <c r="H326" s="1"/>
  <c r="H319" s="1"/>
  <c r="H385"/>
  <c r="H278"/>
  <c r="H277" s="1"/>
  <c r="H332"/>
  <c r="H361"/>
  <c r="H360" s="1"/>
  <c r="H359" s="1"/>
  <c r="H352" s="1"/>
  <c r="H407"/>
  <c r="H408"/>
  <c r="H406" s="1"/>
  <c r="H405"/>
  <c r="H411"/>
  <c r="H413"/>
  <c r="H412" s="1"/>
  <c r="H298"/>
  <c r="H297" s="1"/>
  <c r="H271" s="1"/>
  <c r="H339"/>
  <c r="H338" s="1"/>
  <c r="H337" s="1"/>
  <c r="H336" s="1"/>
  <c r="H384"/>
  <c r="H383" s="1"/>
  <c r="H382" s="1"/>
  <c r="H381" s="1"/>
  <c r="H404" l="1"/>
  <c r="H270" s="1"/>
  <c r="H54"/>
  <c r="H58"/>
  <c r="H49"/>
  <c r="C458"/>
  <c r="E100"/>
  <c r="E98"/>
  <c r="E96"/>
  <c r="E95"/>
  <c r="E93"/>
  <c r="E91"/>
  <c r="E90"/>
  <c r="E88"/>
  <c r="E87"/>
  <c r="E85"/>
  <c r="E84"/>
  <c r="E82"/>
  <c r="E80"/>
  <c r="E79"/>
  <c r="E78"/>
  <c r="E77"/>
  <c r="E76"/>
  <c r="H36"/>
  <c r="H44"/>
  <c r="H45"/>
  <c r="H46"/>
  <c r="H47"/>
  <c r="H68"/>
  <c r="H471"/>
  <c r="H469"/>
  <c r="H69"/>
  <c r="H51" l="1"/>
  <c r="H35"/>
  <c r="H472"/>
  <c r="H467"/>
  <c r="H470" l="1"/>
  <c r="C25"/>
  <c r="H67" l="1"/>
  <c r="H66" s="1"/>
  <c r="H65" s="1"/>
  <c r="H64" s="1"/>
  <c r="C457" l="1"/>
  <c r="E81" l="1"/>
  <c r="E97"/>
  <c r="E99"/>
  <c r="E83"/>
  <c r="H59"/>
  <c r="E94" l="1"/>
  <c r="H439"/>
  <c r="C15"/>
  <c r="E86"/>
  <c r="E92"/>
  <c r="H466"/>
  <c r="H468"/>
  <c r="E75" l="1"/>
  <c r="E89"/>
  <c r="H465"/>
  <c r="H464" s="1"/>
  <c r="G458"/>
  <c r="G457"/>
  <c r="E74" l="1"/>
  <c r="C16" s="1"/>
  <c r="G456"/>
  <c r="C456"/>
  <c r="H438"/>
  <c r="H437" s="1"/>
  <c r="H436" s="1"/>
  <c r="H443" l="1"/>
  <c r="H442" s="1"/>
  <c r="H441" s="1"/>
  <c r="H440" s="1"/>
  <c r="H435" s="1"/>
  <c r="H434" s="1"/>
  <c r="C18" s="1"/>
</calcChain>
</file>

<file path=xl/sharedStrings.xml><?xml version="1.0" encoding="utf-8"?>
<sst xmlns="http://schemas.openxmlformats.org/spreadsheetml/2006/main" count="1868" uniqueCount="389">
  <si>
    <t>РЕШЕНИЕ</t>
  </si>
  <si>
    <t>СОВЕТА НОВОАЛЕКСЕЕВСКОГО СЕЛЬСКОГО ПОСЕЛЕНИЯ</t>
  </si>
  <si>
    <t xml:space="preserve"> КУРГАНИНСКОГО РАЙОНА</t>
  </si>
  <si>
    <t>станица Новоалексеевская</t>
  </si>
  <si>
    <t>Сумма</t>
  </si>
  <si>
    <t>(тыс. руб.)</t>
  </si>
  <si>
    <t>№</t>
  </si>
  <si>
    <t>Наименование</t>
  </si>
  <si>
    <t>ПР</t>
  </si>
  <si>
    <t>1.</t>
  </si>
  <si>
    <t>Общегосударственные вопросы</t>
  </si>
  <si>
    <t>01</t>
  </si>
  <si>
    <t>00</t>
  </si>
  <si>
    <t>02</t>
  </si>
  <si>
    <t>04</t>
  </si>
  <si>
    <t>Другие общегосударственные вопросы</t>
  </si>
  <si>
    <t>2.</t>
  </si>
  <si>
    <t>Национальная оборона</t>
  </si>
  <si>
    <t>Мобилизационная и вневойсковая подготовка</t>
  </si>
  <si>
    <t>03</t>
  </si>
  <si>
    <t>3.</t>
  </si>
  <si>
    <t>09</t>
  </si>
  <si>
    <t>4.</t>
  </si>
  <si>
    <t>Национальная экономика</t>
  </si>
  <si>
    <t>Другие вопросы в области национальной экономики</t>
  </si>
  <si>
    <t>5.</t>
  </si>
  <si>
    <t>Жилищно-коммунальное хозяйство</t>
  </si>
  <si>
    <t>05</t>
  </si>
  <si>
    <t>Коммунальное хозяйство</t>
  </si>
  <si>
    <t>Благоустройство</t>
  </si>
  <si>
    <t>6.</t>
  </si>
  <si>
    <t>08</t>
  </si>
  <si>
    <t>Культура</t>
  </si>
  <si>
    <t>7.</t>
  </si>
  <si>
    <t>8.</t>
  </si>
  <si>
    <t>Социальная политика</t>
  </si>
  <si>
    <t>Пенсионное обеспечение</t>
  </si>
  <si>
    <t>Социальное обеспечение населения</t>
  </si>
  <si>
    <t>РЗ</t>
  </si>
  <si>
    <t>КЦСР</t>
  </si>
  <si>
    <t>КВР</t>
  </si>
  <si>
    <t>Новоалексеевское сельское поселение</t>
  </si>
  <si>
    <t>000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</si>
  <si>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</si>
  <si>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</si>
  <si>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11</t>
  </si>
  <si>
    <t>Вед</t>
  </si>
  <si>
    <t>тыс. рублей</t>
  </si>
  <si>
    <t>Функционирование высшего должностного лица субъекта Российской Федерации и муниципального образования</t>
  </si>
  <si>
    <t>13</t>
  </si>
  <si>
    <t>Физическая культура и спорт</t>
  </si>
  <si>
    <t>Физическая культура</t>
  </si>
  <si>
    <t xml:space="preserve">  1.1. Статью 1 изложить в следующей редакции:</t>
  </si>
  <si>
    <t xml:space="preserve">1) общий объем доходов в сумме </t>
  </si>
  <si>
    <t>2) общий объем расходов сумме</t>
  </si>
  <si>
    <t>Код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</si>
  <si>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</si>
  <si>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ДОХОДЫ</t>
  </si>
  <si>
    <t>Единый сельскохозяйственный налог</t>
  </si>
  <si>
    <t>Земельный налог</t>
  </si>
  <si>
    <t>20000000000000000</t>
  </si>
  <si>
    <t>БЕЗВОЗМЕЗДНЫЕ ПОСТУПЛЕНИЯ</t>
  </si>
  <si>
    <t>Рз</t>
  </si>
  <si>
    <t>Всего расходов в том числе:</t>
  </si>
  <si>
    <t>2 00 00000 00 0000 000</t>
  </si>
  <si>
    <t>Безвозмездные поступления</t>
  </si>
  <si>
    <t>2 02 00000 00 0000 000</t>
  </si>
  <si>
    <t>тыс. руб.</t>
  </si>
  <si>
    <t>Наименование групп, подгрупп, статей, подстатей, элементов, программ (подпрограмм), кодов экономической классификации источников внутреннего финансирования дефицита бюджета</t>
  </si>
  <si>
    <t>000 01 00 00 00 00 0000 000</t>
  </si>
  <si>
    <t>Остатки средств бюджетов</t>
  </si>
  <si>
    <t>000 01 05 00 00 00 0000 500</t>
  </si>
  <si>
    <t>Увеличение остатков средств бюджетов</t>
  </si>
  <si>
    <t>000 01 05 02 00 00 0000 510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</si>
  <si>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</si>
  <si>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</si>
  <si>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</si>
  <si>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992 01 05 02 01 10 0000 510</t>
  </si>
  <si>
    <t>000 01 05 00 00 00 0000 600</t>
  </si>
  <si>
    <t>Уменьшение остатков средств бюджетов</t>
  </si>
  <si>
    <t>000 01 05 00 00 00 0000 610</t>
  </si>
  <si>
    <t>Уменьшение прочих остатков средств бюджетов</t>
  </si>
  <si>
    <t xml:space="preserve">000 01 05 02 00 00 0000 610 </t>
  </si>
  <si>
    <t>Уменьшение прочих остатков денежных средств бюджетов</t>
  </si>
  <si>
    <t>992 01 05 02 01 10 0000 610</t>
  </si>
  <si>
    <t>12</t>
  </si>
  <si>
    <t>06</t>
  </si>
  <si>
    <t>Дорожное хозяйство (дорожные фонды)</t>
  </si>
  <si>
    <t>Объем субвенций, всего тыс., рублей</t>
  </si>
  <si>
    <t>Наименование поселения</t>
  </si>
  <si>
    <t>ИТОГО</t>
  </si>
  <si>
    <t>Безвозмездные поступления от других бюджетов бюджетной системы Российской Федерации</t>
  </si>
  <si>
    <t>Резервные фонды</t>
  </si>
  <si>
    <t>9.</t>
  </si>
  <si>
    <t>Расходы на обеспечение функций органов местного самоуправления</t>
  </si>
  <si>
    <t>100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</si>
  <si>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</si>
  <si>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</si>
  <si>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</si>
  <si>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</si>
  <si>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Осуществление отдельных полномочий Краснодарского края на образование и организацию деятельности административных комиссий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</si>
  <si>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</si>
  <si>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Межбюджетные трансферты</t>
  </si>
  <si>
    <t>500</t>
  </si>
  <si>
    <t>Обеспечение деятельности администрации поселения</t>
  </si>
  <si>
    <t>Расходы на обеспечение деятельности (оказание услуг) муниципальных учреждений</t>
  </si>
  <si>
    <t>Социальное обеспечение и иные выплаты населению</t>
  </si>
  <si>
    <t>300</t>
  </si>
  <si>
    <t>600</t>
  </si>
  <si>
    <t xml:space="preserve">Мероприятия по пожарной безопасности </t>
  </si>
  <si>
    <t>Осуществление отдельных полномочий поселений по организации библиотечного обслуживания населения, комплектованию и обеспечению сохранности библиотечных фондов библиотек поселения</t>
  </si>
  <si>
    <t>Мероприятия  в сфере культуры, кинематографии и средств массовой информации</t>
  </si>
  <si>
    <t>Мероприятия в области спорта и физической культуры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</si>
  <si>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</si>
  <si>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Культура, кинематография</t>
  </si>
  <si>
    <t>10.</t>
  </si>
  <si>
    <t>Средсва массовой информации</t>
  </si>
  <si>
    <t>Другие вопросы в области средств массовой информации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</si>
  <si>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</si>
  <si>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Осуществление отдельных полномочий поселений по формированию, утверждению, исполнению бюджета поселения и контролю за исполнением данного бюджета</t>
  </si>
  <si>
    <t>Финансовое обеспечение непредвиденных расходов</t>
  </si>
  <si>
    <t>Развитие мер социальной поддержки отдельных категорий граждан</t>
  </si>
  <si>
    <t>Предоставление субсидий бюджетным, автономным учреждениям и иным некоммерческим организациям</t>
  </si>
  <si>
    <t>14</t>
  </si>
  <si>
    <t xml:space="preserve">Культура, кинематография </t>
  </si>
  <si>
    <t>Поддержка учреждений библиотечного обслуживания населения</t>
  </si>
  <si>
    <t>Средства массовой информации</t>
  </si>
  <si>
    <t>Информационное обеспечение деятельности органов местного самоуправления</t>
  </si>
  <si>
    <t>Субвенции бюджетам сельских поселений на выполнение передаваемых полномочий субъектов Российской Федерации</t>
  </si>
  <si>
    <t>в том числе по полномочиям,                                                                    тыс. руб.</t>
  </si>
  <si>
    <t>00 0 00 00000</t>
  </si>
  <si>
    <t>Обеспечение деятельности высшего должностного лица поселений Курганинского района</t>
  </si>
  <si>
    <t>90 0 00 00000</t>
  </si>
  <si>
    <t>90 1 00 00000</t>
  </si>
  <si>
    <t>90 1 00 00190</t>
  </si>
  <si>
    <t>91 0 00 00000</t>
  </si>
  <si>
    <t>91 1 00 00000</t>
  </si>
  <si>
    <t>91 1 00 00190</t>
  </si>
  <si>
    <t xml:space="preserve">Осуществление отдельных государственных полномочий </t>
  </si>
  <si>
    <t>91 3 00 60190</t>
  </si>
  <si>
    <t>93 0 00 00000</t>
  </si>
  <si>
    <t>93 1 00 00000</t>
  </si>
  <si>
    <t>Иные межбюджетные трансферты бюджету муниципального района на осуществление отдельных полномочий поселений по формированию, утверждению, исполнению бюджета поселения и контролю за исполнением данного бюджета</t>
  </si>
  <si>
    <t>93 1 00 21020</t>
  </si>
  <si>
    <t>91 4 00 00000</t>
  </si>
  <si>
    <t xml:space="preserve">Резервный фонд администрации поселений </t>
  </si>
  <si>
    <t>91 4 00 20590</t>
  </si>
  <si>
    <t>Муниципальная программа поселений Курганинского района "Социальная поддержка граждан"</t>
  </si>
  <si>
    <t>83 0 00 00000</t>
  </si>
  <si>
    <t>83 1 00 00000</t>
  </si>
  <si>
    <t>Предоставление ежегодных и ежемесячных денежных выплат отдельным категориям граждан</t>
  </si>
  <si>
    <t>83 1 02 00000</t>
  </si>
  <si>
    <t>83 1 02 10060</t>
  </si>
  <si>
    <t>Муниципальная поддержка социально ориентированных некоммерческих организаций в Курганинском районе</t>
  </si>
  <si>
    <t>83 2 00 00000</t>
  </si>
  <si>
    <t>83 2 01 00000</t>
  </si>
  <si>
    <t>83 2 01 11540</t>
  </si>
  <si>
    <t>91 2 00 00000</t>
  </si>
  <si>
    <t>91 2 00 00590</t>
  </si>
  <si>
    <t>91 3 00 00000</t>
  </si>
  <si>
    <t>91 3 00 51180</t>
  </si>
  <si>
    <t>Муниципальная программа поселений Курганинского района "Обеспечение безопасности населения "</t>
  </si>
  <si>
    <t>84 0 00 00000</t>
  </si>
  <si>
    <t>84 1 00 00000</t>
  </si>
  <si>
    <t>Организация и проведение аварийно-спасательных и других неотложных работ при чрезвычайных ситуациях</t>
  </si>
  <si>
    <t>84 1 01 00000</t>
  </si>
  <si>
    <t>Мероприятия по предупреждению и ликвидация последствий чрезвычайных ситуаций и стихийных бедствий природного и техногенного характера</t>
  </si>
  <si>
    <t>84 1 01 10100</t>
  </si>
  <si>
    <t>84 5 00 00000</t>
  </si>
  <si>
    <t>84 5 01 10280</t>
  </si>
  <si>
    <t>87 0 00 00000</t>
  </si>
  <si>
    <t>Развитие сети автомобильных дорог</t>
  </si>
  <si>
    <t>87 3 00 00000</t>
  </si>
  <si>
    <t xml:space="preserve">Строительство , реконструкция, капитальный ремонт, ремонт автомобильных дорог </t>
  </si>
  <si>
    <t>87 3 01 00000</t>
  </si>
  <si>
    <t>Мероприятия в рамках дорожной деятельности</t>
  </si>
  <si>
    <t>87 3 01 10220</t>
  </si>
  <si>
    <t xml:space="preserve">Обеспечение безопасности дорожного двжения </t>
  </si>
  <si>
    <t>87 3 02 00000</t>
  </si>
  <si>
    <t>87 3 02 10220</t>
  </si>
  <si>
    <t xml:space="preserve">Муниципальная программа поселений Курганинского района "Экономическое развитие и инновационная экономика" </t>
  </si>
  <si>
    <t>85 0 00 00000</t>
  </si>
  <si>
    <t>85 1 00 00000</t>
  </si>
  <si>
    <t xml:space="preserve">Создание благоприятных условий для развития малого и среднего предпринимательства  на основе повышения качества и эффективности мер поддержки на муниципальном уровне </t>
  </si>
  <si>
    <t>85 1 01 00000</t>
  </si>
  <si>
    <t>85 1 01 10380</t>
  </si>
  <si>
    <t>Муниципальная программа поселений Курганинского района " Развитие коммунального хозяйства"</t>
  </si>
  <si>
    <t>86 0 00 00000</t>
  </si>
  <si>
    <t>86 1 00 00000</t>
  </si>
  <si>
    <t>Муниципальная программа поселений Курганинского района "Социально экономическое и территориальное развитие "</t>
  </si>
  <si>
    <t>88 0 00 00000</t>
  </si>
  <si>
    <t>88 1 00 00000</t>
  </si>
  <si>
    <t>88 1 01 00000</t>
  </si>
  <si>
    <t>Мероприятия по уличному освещению</t>
  </si>
  <si>
    <t>88 1 01 10300</t>
  </si>
  <si>
    <t xml:space="preserve">Мероприятия по благоустройсту территории </t>
  </si>
  <si>
    <t>88 1 01 10330</t>
  </si>
  <si>
    <t xml:space="preserve">Улучшение экологической обстановки на территории поселений </t>
  </si>
  <si>
    <t>88 1 02 00000</t>
  </si>
  <si>
    <t xml:space="preserve">Мероприятия по озелению территорий </t>
  </si>
  <si>
    <t>88 1 02 10310</t>
  </si>
  <si>
    <t>Поддержание и улучшение санитарного и эстетического состояния территории поселений</t>
  </si>
  <si>
    <t>88 1 03 00000</t>
  </si>
  <si>
    <t xml:space="preserve">Мероприятия по вывозу мусора </t>
  </si>
  <si>
    <t>88 1 03 10320</t>
  </si>
  <si>
    <t>88 1 04 00000</t>
  </si>
  <si>
    <t>Содержание мест захоранения</t>
  </si>
  <si>
    <t>88 1 04 10340</t>
  </si>
  <si>
    <t>Муниципальная программа поселений Курганинского района "Развитие культуры"</t>
  </si>
  <si>
    <t>80 0 00 00000</t>
  </si>
  <si>
    <t>Отдельные мероприятия муниципальной программы "Развитие культуры"</t>
  </si>
  <si>
    <t>80 1 00 00000</t>
  </si>
  <si>
    <t>Совершенствование деятельности муниципальных учреждений отрасли "Культура,кинематография" по предоствлению муниципальных услуг</t>
  </si>
  <si>
    <t>80 1 01 00000</t>
  </si>
  <si>
    <t>80 1 01 00590</t>
  </si>
  <si>
    <t xml:space="preserve">Сохранение , использование и популяризация объектов культурного наследия </t>
  </si>
  <si>
    <t>80 1 03 00000</t>
  </si>
  <si>
    <t>80 1 03 10350</t>
  </si>
  <si>
    <t>80 1 04 00000</t>
  </si>
  <si>
    <t>Иные межбеджетные трансферты бюджету муниципального района  на осуществление отдельных полномочий поселений по организации библиотечного обслуживания населения, комплектованию и обеспечению сохранности библиотечных фондов библиотек поселения</t>
  </si>
  <si>
    <t>80 1 04 21030</t>
  </si>
  <si>
    <t>Меры государственной поддержки лиц, замещавших муниципальные должности и должности муниципальной службы муниципального образования Курганинский район</t>
  </si>
  <si>
    <t>83 1 01 00000</t>
  </si>
  <si>
    <t>Дополнительное материальное обеспечение лиц, замещавших муниципальные должности и должности муниципальной службы в администрации поселений Курганинского  района</t>
  </si>
  <si>
    <t>83 1 01 40020</t>
  </si>
  <si>
    <t>83 1 02 10470</t>
  </si>
  <si>
    <t>Муниципальная программа муниципального образования Курганинский район «Развитие физической культуры и спорта»</t>
  </si>
  <si>
    <t>81 0 00 00000</t>
  </si>
  <si>
    <t xml:space="preserve">Отдельные мероприятия муниципальной целевой программы "Развитие физической культуры и спорта" </t>
  </si>
  <si>
    <t>81 1 00 00000</t>
  </si>
  <si>
    <t xml:space="preserve">Финансирование  организации, проведения и информационного обеспечения официальных физкультурных и спортивных мероприятий </t>
  </si>
  <si>
    <t>81 1 01 00000</t>
  </si>
  <si>
    <t>81 1 01 10170</t>
  </si>
  <si>
    <t>91 6 00 00000</t>
  </si>
  <si>
    <t>Обеспечение информирования граждан о деятельности органов местного самоуправления и социально-политических событиях в Курганинском районе</t>
  </si>
  <si>
    <t>91 6 00 10520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</si>
  <si>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</si>
  <si>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тыс. руб.</t>
  </si>
  <si>
    <t>Утвердить объем бюджетных ассигнований дорожного фонда Новоалексеевского сельского</t>
  </si>
  <si>
    <t>1 00 00000 00 0000 000</t>
  </si>
  <si>
    <t>1 05 03000 01 0000 110</t>
  </si>
  <si>
    <t>1 06 01030 10 0000 110</t>
  </si>
  <si>
    <t>Доходы от уплаты акцизов на нефтепродукты, производимые на территории Российской Федерации, подлежащие распределению в консолидированные бюджеты субьектов Российской федерации</t>
  </si>
  <si>
    <t xml:space="preserve">Глава муниципального образования </t>
  </si>
  <si>
    <t>Обеспечение функционирования администрации поселения  Курганинского района</t>
  </si>
  <si>
    <t>Закупка товаров, работ и услуг для обеспечения государственных (муниципальных) нужд</t>
  </si>
  <si>
    <t xml:space="preserve">Осуществление отдельных государственных полномочий  </t>
  </si>
  <si>
    <t>Обеспечение деятельности контрольно-счетной палаты и финансового управления</t>
  </si>
  <si>
    <t>Контрольно-счетная палата муниципального образования Курганинский район и финансовое управление администрации МО Курганинский район</t>
  </si>
  <si>
    <t>Получение руководителями ТОС поселения  компенсационных выплат на частичное возмещение затрат</t>
  </si>
  <si>
    <t xml:space="preserve">Оказание финансовой поддержки социально ориентированным некоммерческим организациям при реализации ими собственных общественно полезных программ, направленных на решение социальных проблем  </t>
  </si>
  <si>
    <t>Мероприятия по поддержке социально ориентированных некоммерческих организаций</t>
  </si>
  <si>
    <t>Обеспечение деятельности подведомственных учреждений администрации муниципального образования Курганинский район</t>
  </si>
  <si>
    <t>Субвенции на осуществление первичного воинского учета на территориях, где отсутствуют военные комиссариаты</t>
  </si>
  <si>
    <t>Мероприятия по предупреждению и ликвидации чрезвычайных ситуаций, стихийных бедствий и их последствий в  поселениях Курганинского района</t>
  </si>
  <si>
    <t xml:space="preserve">Пожарная безопасность </t>
  </si>
  <si>
    <t xml:space="preserve">Обеспечение мероприятий по совершенствованию противопожарной защиты </t>
  </si>
  <si>
    <t>84 5 01 00000</t>
  </si>
  <si>
    <t>Муниципальная программа поселений Курганинского района "Комплексное и устойчивое развитие в сфере строительства , архитектуры и дорожного хозяйства"</t>
  </si>
  <si>
    <t xml:space="preserve">Муниципальная поддержка малого и среднего предпринимательства </t>
  </si>
  <si>
    <t>Мероприятия по  содействию в развитии сельскохозяйственного производства, создание условий для развития малого и среднего предпринимательства;</t>
  </si>
  <si>
    <t xml:space="preserve">Привлекательный облик поселению </t>
  </si>
  <si>
    <t>Обеспечение комфортности проживания граждан в поселении</t>
  </si>
  <si>
    <t>Повышение уровня экологической безопасности и улучшение состояния окружающей среды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</si>
  <si>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</si>
  <si>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</si>
  <si>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</si>
  <si>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поселений(за исключением земельных участков муниципальных бюджетных и автономных учреждений)</t>
  </si>
  <si>
    <t>Укрепление правопорядка, профилактика правонарушений, усиление борьбы с преступностью</t>
  </si>
  <si>
    <t>84 3 00 00000</t>
  </si>
  <si>
    <t>Повышение эффективности мер, направленных на обеспечение общественной безопасности, укреплению правопорядка и профилактики правонарушений</t>
  </si>
  <si>
    <t>84 3 01 00000</t>
  </si>
  <si>
    <t>Охрана общественного порядка населения</t>
  </si>
  <si>
    <t>84 3 01 10050</t>
  </si>
  <si>
    <t>Развитие водопроводно-канализационного комплекса</t>
  </si>
  <si>
    <t xml:space="preserve">Развитие комплекса мероприятий по модерназации, строительству, реконстукции и ремонту объектов водоснабжения </t>
  </si>
  <si>
    <t>86 1 01 00000</t>
  </si>
  <si>
    <t xml:space="preserve">Мероприятия по развитию водопроводно-канализационного комплекса </t>
  </si>
  <si>
    <t>86 1 01 10770</t>
  </si>
  <si>
    <t>Источники внутреннего финансирования дефицита бюджета, всего</t>
  </si>
  <si>
    <t>1 11 05025 10 0000 120</t>
  </si>
  <si>
    <t>1 08 04020 01 0000 110</t>
  </si>
  <si>
    <t>Дотации бюджетам сельских поселений на выравнивание бюджетной обеспеченности из бюджета субъекта Российской Федерации</t>
  </si>
  <si>
    <t>Дотации бюджетам сельских поселений на выравнивание бюджетной обеспеченности из бюджетов муниципальных районов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</si>
  <si>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</si>
  <si>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</si>
  <si>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</si>
  <si>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</si>
  <si>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№ п/п</t>
  </si>
  <si>
    <t xml:space="preserve">Привлечение </t>
  </si>
  <si>
    <t>Погашение основной суммы долга</t>
  </si>
  <si>
    <t>Бюджетные кредиты, привлеченные в бюджет поселения от других бюджетов бюджетной системы Российской Федерации, всего</t>
  </si>
  <si>
    <t>иные условия</t>
  </si>
  <si>
    <t xml:space="preserve">предоставление обеспечения исполнения обязательств принципала по удовлетворению регрессного требования гаранта к принципалу </t>
  </si>
  <si>
    <t xml:space="preserve">Направление (цель)
гарантирования
</t>
  </si>
  <si>
    <t>Наименование принципала</t>
  </si>
  <si>
    <t>Объем гарантий</t>
  </si>
  <si>
    <t>тыс.руб.</t>
  </si>
  <si>
    <t xml:space="preserve">наличие права регрессного требования гаранта к принципалу </t>
  </si>
  <si>
    <t>Условия предоставления и исполнения гарантий</t>
  </si>
  <si>
    <t>––</t>
  </si>
  <si>
    <t>Объем</t>
  </si>
  <si>
    <t>Исполнение муниципальных гарантий Новоалексеевского сельского поселения</t>
  </si>
  <si>
    <t>За счет источников финансирования дефицита бюджета Новоалексеевского сельского поселения (по муниципальным гарантиям Новоалексеевского поселения), всего</t>
  </si>
  <si>
    <t>Председатель Совета Новоалексеевского сельского поселения</t>
  </si>
  <si>
    <t>2. Решение вступает в силу со дня подписания.</t>
  </si>
  <si>
    <t xml:space="preserve"> С.А. Носков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</si>
  <si>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сельских поселений, и на землях или земельных участках, государственная собственность на которые не разграничена</t>
  </si>
  <si>
    <t>1 11 09080 10 0000 120</t>
  </si>
  <si>
    <t xml:space="preserve">Содействие трудоустройству граждан </t>
  </si>
  <si>
    <t>Организация временного трудоустройства несовершеннолетних граждан</t>
  </si>
  <si>
    <t>Муниципальная программа поселений Курганинского района " Молодежь поселений Курганинского района"</t>
  </si>
  <si>
    <t>82 0 00 00000</t>
  </si>
  <si>
    <t>82 1 03 00000</t>
  </si>
  <si>
    <t>82 1 03 10450</t>
  </si>
  <si>
    <t>2 02 15001 10 0000 150</t>
  </si>
  <si>
    <t>2 02 16001 10 0000 150</t>
  </si>
  <si>
    <t>2 02 35118 10 0000 150</t>
  </si>
  <si>
    <t>2 02 30024 10 0000 150</t>
  </si>
  <si>
    <t>2 02 10000 00 0000 150</t>
  </si>
  <si>
    <t>2 02 30000 00 0000 150</t>
  </si>
  <si>
    <t>ВСЕГО ДОХОДОВ</t>
  </si>
  <si>
    <t>1 03 02230 01 0000 110                                              
1 03 02240 01 0000 110
1 03 02250 01 0000 110
1 03 02260 01 0000 110</t>
  </si>
  <si>
    <t>1 06 06000 00 0000 110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</si>
  <si>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</si>
  <si>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 xml:space="preserve"> поселения на 2022 год в сумме </t>
  </si>
  <si>
    <t>2 02 20000 00 0000 150</t>
  </si>
  <si>
    <t>2 02 29999 10 0000 150</t>
  </si>
  <si>
    <t>Субсидии бюджетам бюджетной системы Российской Федерации (межбюджетные субсидии)</t>
  </si>
  <si>
    <t>Прочие субсидии бюджетам сельских поселений</t>
  </si>
  <si>
    <t xml:space="preserve">Раздел 2. Общий объем бюджетных ассигнований, предусмотренных на исполнение муниципальных гарантий муниципального образования Новоалексеевское сельское поселение по возможным </t>
  </si>
  <si>
    <t xml:space="preserve">  1.2. Пункт 5 статьи 3 изложить в следующей редакции:</t>
  </si>
  <si>
    <t>4) дефицит бюджета поселения в сумме</t>
  </si>
  <si>
    <t xml:space="preserve">  1.3. Статью 16 изложить в следующей редакции:</t>
  </si>
  <si>
    <t>1 13 01995 10 0000 130</t>
  </si>
  <si>
    <t>2 18 60010 10 0000 150</t>
  </si>
  <si>
    <t>Прочие доходы от оказания платных услуг (работ) получателями средств бюджетов сельских поселений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</si>
  <si>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</si>
  <si>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88 1 06 24920</t>
  </si>
  <si>
    <t xml:space="preserve"> Реализация мероприятий инициативного проекта Новоалексеевского сельского поселения "Строительство тротуара по ул.Чкалова в ст-це Новоалексеевской</t>
  </si>
  <si>
    <t>Мероприятия по реализации инициативных проектов</t>
  </si>
  <si>
    <t>88 1 06 00000</t>
  </si>
  <si>
    <t>2 02 49999 10 0000 150</t>
  </si>
  <si>
    <t>Прочие межбюджетные трансферты, передаваемые бюджетам сельских поселений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</si>
  <si>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</si>
  <si>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</si>
  <si>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</si>
  <si>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</si>
  <si>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</si>
  <si>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</si>
  <si>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</si>
  <si>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</si>
  <si>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1 01 02080 01 0000 110</t>
  </si>
  <si>
    <t>Налог на доходы физических лиц в части суммы налога, превышающей 650 000 рублей, относящейся к части налоговой базы, превышающей 5 000 000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</si>
  <si>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</si>
  <si>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1 16 07090 10 0000 140</t>
  </si>
  <si>
    <t>О внесении изменений и дополнений в решение Совета Новоалексеевского сельского поселения                    от 23 декабря 2022 года № 156 «О бюджете Новоалексеевского сельского поселения Курганинского района на 2023 год»</t>
  </si>
  <si>
    <t xml:space="preserve">  В соответствии со статьёй 22.1, Положения о бюджетном процессе в Новоалексеевском сельском поселении Курганинского района утвержденного решением Совета Новоалексеевского сельского поселения от 22 декабря 2021 года № 120  и решения Совета Новоалексеевского сельского поселения от 23 декабря 2022 года № 156 «О бюджете Новоалексеевского сельского поселения Курганинский район на 2023 год» Представительный орган Новоалексеевского сельского поселения РЕШИЛ:</t>
  </si>
  <si>
    <t xml:space="preserve">  1. Внести в решение представительного органа Новоалексеевского сельского поселения                           от 23 декабря 2022 года №156 «О бюджете  Новоалексеевского сельского поселения Курганинского района на 2022 год» следующие изменения и дополнения:</t>
  </si>
  <si>
    <t>Раздел 1. Перечень подлежащих предоставлению муниципальных гарантий Новоалексеевского сельского поселения в 2023 году</t>
  </si>
  <si>
    <t>Программа муниципальных гарантий Новоалексеевского сельского поселения в валюте  Российской Федерации на 2023 год</t>
  </si>
  <si>
    <t>Ремонт и укрепление материально технической базы, технического оснащения муниципальных учреждений культуры и (или) детских музы-кальных школ, художественных школ, школ искусств, домов детско-го творчества</t>
  </si>
  <si>
    <t>80 1 01 S0640</t>
  </si>
  <si>
    <t>Предоставление адресной помощи гражданам поселений Курганинского района , попавшим в трудную жизненную ситуацию</t>
  </si>
  <si>
    <t>1 14 02053 10 0000 440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</si>
  <si>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</si>
  <si>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  1.4. Статью 6 дополнить пунктом 3. следующего содержания:</t>
  </si>
  <si>
    <t xml:space="preserve">« 3. Увеличить размеры денежного вознаграждения лиц, замещающих муниципальные должности Новоалексеевского сельского поселения, а также размеры месячных окладов муниципальных служащих Новоалексеевского сельского поселения в соответствии с замещаемыми ими должностями муниципальной службы Новоалексеевского сельского поселения и размеры месячных окладов муниципальных служащих Новоалексеевского сельского поселения в соответствии с присвоенными им классными чинами муниципальной службы Новоалексеевского сельского поселения с 1 октября 2023 года на 4,0 процента.
4. Предусмотреть бюджетные ассигнования в целях повышения заработной платы (должностных окладов) работников муниципальных учреждений Новоалексеевского сельского поселения (за исключением отдельных категорий работников, оплата труда которых повышается согласно части 3 настоящей статьи) с 1 октября 2023 года на 4,0 процента.»
</t>
  </si>
  <si>
    <t>1.5. В статье 18 пункт 1 изложить в новой редакции:
 «1. Установить, что орган, осуществляющий кассовое обслуживание бюджета Новоалексеевского сельского поселения Курганинского района, осуществляет казначейское сопровождение средств, предоставляемых из бюджета Новоалексеевского сельского сельского поселения Курганинского района, за исключением средств, не подлежащих в соответствии с действующим законодательством казначейскому сопровождению, и средств, подлежащих казначейскому сопровождению в Управлении Федерального казначейства по Краснодарскому краю в соответствии с Федеральным законом "О федеральном бюджете на 2023 год и на плановый период 2024 и 2025 годов" в случаях предоставления из бюджета Новоалексеевского сельского сельского поселения Курганинского районасредств, определенных частью 2 настоящей статьи.»</t>
  </si>
  <si>
    <t>1.12. Приложение №7 «Программа муниципальных внутренних заимствований Новоалексеевского сельского поселения на 2023 год» изложить в следующей редакции:</t>
  </si>
  <si>
    <t>1.13. Приложение №8 «Объем межбюджетных трансфертов в расходах бюджета Новоалексеевского сельского поселения Курганинского района передаваемых в бюджет муниципального образования Курганинский район на выполнение отдельных передаваемых полномочий на 2023 год» изложить в следующей редакции:</t>
  </si>
  <si>
    <t>1.14. Приложение №9 «Безвозмездные поступления из краевого бюджета на 2023 год» изложить в следующей редакции:</t>
  </si>
  <si>
    <t>1.15. Приложение №11 «Программа муниципальных гарантий Новоалексеевского сельского поселения в валюте  Российской Федерации на 2023 год» изложить в следующей редакции:</t>
  </si>
  <si>
    <t>80 1 01 10640</t>
  </si>
  <si>
    <t>Ремонт и укрепление материально технической базы, технического оснащения муниципальных учреждений культуры</t>
  </si>
  <si>
    <t>88 1 01 24950</t>
  </si>
  <si>
    <t>Реализация мероприятий инициативных проектов</t>
  </si>
  <si>
    <t>1.2. Приложение №1 "Объем поступлений доходов в бюджет Новоалексеевского сельского поселения по кодам видов (подвидов) доходов на 2023 год" изложить в следующей редакции:</t>
  </si>
  <si>
    <t>1.3. Приложение №2 "Безвозмездные поступления из бюджета Курганинского района на 2023 год" изложить в новой редакции:</t>
  </si>
  <si>
    <t>1.4. Приложение №3 "Распределение расходов бюджета Новоалексеевского сельского поселения на 2023 год по разделам и подразделам функциональной классификации расходов бюджетов Российской Федерации" изложить в следующей редакции:</t>
  </si>
  <si>
    <t xml:space="preserve">1.5. Приложение №4 "Распределение бюджетных ассигнований по разделам и подразделам, целевым статьям (муниципальным программам и непрограммным направлениям деятельности), группам видов расходов классификации расходов бюджета Новоалексеевского сельского поселения на 2023 год" изложить в новой редакции: </t>
  </si>
  <si>
    <t xml:space="preserve">1.6. Приложение №5 "Ведомственная структура расходов бюджета Новоалексеевского сельского поселения на 2023 год  " изложить в новой редакции </t>
  </si>
  <si>
    <t>1.7. Приложение №6 «Источники внутреннего финансирования дефицита  бюджета Новоалексеевского сельского поселения на 2023 год» изложить в следующей редакции:</t>
  </si>
  <si>
    <t>1. Утвердить основные характеристики бюджета Новоалексеевского сельского поселения на 2023 год:</t>
  </si>
  <si>
    <t>3) верхний предел муниципального внутреннего долга Новоалексеевского сельского поселения                   на 1 января 2024 года в сумме 1838,6 тыс. рублей, в том числе верхний предел долга по муниципальным гарантиям Новоалексеевского сельского поселения в сумме 0,0 тыс. рублей</t>
  </si>
  <si>
    <t>5. Утвердить в составе ведомственной структуры расходов бюджета Новоалексеевского сельского поселения на 2023 год:</t>
  </si>
  <si>
    <t xml:space="preserve">1) общий объем бюджетных ассигнований, направляемых на исполнение публичных нормативных обязательств в сумме 641,3 тыс. рублей;
2) резервный фонд администрации Новоалексеевского сельского поселения в сумме 40,0 тыс. рублей.
</t>
  </si>
  <si>
    <r>
      <t xml:space="preserve">от  </t>
    </r>
    <r>
      <rPr>
        <u/>
        <sz val="11"/>
        <rFont val="Times New Roman"/>
        <family val="1"/>
        <charset val="204"/>
      </rPr>
      <t>17.03.2023</t>
    </r>
  </si>
  <si>
    <r>
      <t xml:space="preserve">№ </t>
    </r>
    <r>
      <rPr>
        <u/>
        <sz val="11"/>
        <rFont val="Times New Roman"/>
        <family val="1"/>
        <charset val="204"/>
      </rPr>
      <t>168</t>
    </r>
  </si>
</sst>
</file>

<file path=xl/styles.xml><?xml version="1.0" encoding="utf-8"?>
<styleSheet xmlns="http://schemas.openxmlformats.org/spreadsheetml/2006/main">
  <numFmts count="1">
    <numFmt numFmtId="164" formatCode="0.0"/>
  </numFmts>
  <fonts count="21"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1"/>
    </font>
    <font>
      <sz val="10"/>
      <name val="Times New Roman"/>
      <family val="1"/>
      <charset val="1"/>
    </font>
    <font>
      <sz val="14"/>
      <name val="Times New Roman"/>
      <family val="1"/>
      <charset val="1"/>
    </font>
    <font>
      <sz val="14"/>
      <name val="Arial Cyr"/>
      <family val="2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sz val="11"/>
      <name val="Arial Cyr"/>
      <family val="2"/>
      <charset val="204"/>
    </font>
    <font>
      <sz val="12"/>
      <name val="Times New Roman"/>
      <family val="1"/>
      <charset val="1"/>
    </font>
    <font>
      <sz val="10"/>
      <name val="Times New Roman"/>
      <family val="1"/>
      <charset val="204"/>
    </font>
    <font>
      <b/>
      <sz val="10"/>
      <name val="Times New Roman"/>
      <family val="1"/>
      <charset val="1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Arial Cyr"/>
      <family val="2"/>
      <charset val="204"/>
    </font>
    <font>
      <b/>
      <sz val="14"/>
      <name val="Times New Roman"/>
      <family val="1"/>
      <charset val="204"/>
    </font>
    <font>
      <sz val="10"/>
      <name val="Arial Cyr"/>
      <charset val="204"/>
    </font>
    <font>
      <sz val="12"/>
      <name val="Arial Cyr"/>
      <family val="2"/>
      <charset val="204"/>
    </font>
    <font>
      <sz val="11"/>
      <name val="Times NR Cyr MT"/>
    </font>
    <font>
      <u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17">
    <xf numFmtId="0" fontId="0" fillId="0" borderId="0" xfId="0"/>
    <xf numFmtId="0" fontId="2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164" fontId="3" fillId="2" borderId="1" xfId="0" applyNumberFormat="1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7" fillId="2" borderId="0" xfId="0" applyFont="1" applyFill="1"/>
    <xf numFmtId="0" fontId="7" fillId="2" borderId="0" xfId="0" applyFont="1" applyFill="1" applyAlignment="1">
      <alignment horizontal="left"/>
    </xf>
    <xf numFmtId="164" fontId="2" fillId="2" borderId="0" xfId="0" applyNumberFormat="1" applyFont="1" applyFill="1" applyAlignment="1">
      <alignment horizontal="left"/>
    </xf>
    <xf numFmtId="0" fontId="6" fillId="2" borderId="0" xfId="0" applyFont="1" applyFill="1" applyAlignment="1">
      <alignment horizontal="left"/>
    </xf>
    <xf numFmtId="164" fontId="14" fillId="2" borderId="1" xfId="0" applyNumberFormat="1" applyFont="1" applyFill="1" applyBorder="1" applyAlignment="1">
      <alignment horizontal="justify" vertical="top" wrapText="1"/>
    </xf>
    <xf numFmtId="164" fontId="13" fillId="2" borderId="1" xfId="0" applyNumberFormat="1" applyFont="1" applyFill="1" applyBorder="1" applyAlignment="1">
      <alignment horizontal="justify" vertical="top" wrapText="1"/>
    </xf>
    <xf numFmtId="49" fontId="10" fillId="2" borderId="1" xfId="0" applyNumberFormat="1" applyFont="1" applyFill="1" applyBorder="1" applyAlignment="1">
      <alignment horizontal="center" vertical="top" wrapText="1"/>
    </xf>
    <xf numFmtId="49" fontId="14" fillId="2" borderId="1" xfId="0" applyNumberFormat="1" applyFont="1" applyFill="1" applyBorder="1" applyAlignment="1">
      <alignment horizontal="justify" vertical="top" wrapText="1"/>
    </xf>
    <xf numFmtId="164" fontId="10" fillId="2" borderId="1" xfId="0" applyNumberFormat="1" applyFont="1" applyFill="1" applyBorder="1" applyAlignment="1">
      <alignment horizontal="justify" vertical="top" wrapText="1"/>
    </xf>
    <xf numFmtId="0" fontId="10" fillId="2" borderId="0" xfId="0" applyFont="1" applyFill="1" applyAlignment="1">
      <alignment wrapText="1"/>
    </xf>
    <xf numFmtId="0" fontId="10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wrapText="1"/>
    </xf>
    <xf numFmtId="0" fontId="18" fillId="2" borderId="0" xfId="0" applyFont="1" applyFill="1" applyAlignment="1">
      <alignment wrapText="1"/>
    </xf>
    <xf numFmtId="0" fontId="6" fillId="2" borderId="0" xfId="0" applyFont="1" applyFill="1" applyAlignment="1">
      <alignment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0" xfId="0" applyFont="1" applyFill="1" applyBorder="1"/>
    <xf numFmtId="164" fontId="11" fillId="2" borderId="1" xfId="0" applyNumberFormat="1" applyFont="1" applyFill="1" applyBorder="1" applyAlignment="1">
      <alignment horizontal="center" vertical="top" wrapText="1"/>
    </xf>
    <xf numFmtId="164" fontId="3" fillId="2" borderId="1" xfId="0" applyNumberFormat="1" applyFont="1" applyFill="1" applyBorder="1" applyAlignment="1">
      <alignment horizontal="center" vertical="top" wrapText="1"/>
    </xf>
    <xf numFmtId="164" fontId="3" fillId="2" borderId="8" xfId="0" applyNumberFormat="1" applyFont="1" applyFill="1" applyBorder="1" applyAlignment="1">
      <alignment horizontal="center" vertical="top" wrapText="1"/>
    </xf>
    <xf numFmtId="164" fontId="3" fillId="2" borderId="1" xfId="0" applyNumberFormat="1" applyFont="1" applyFill="1" applyBorder="1" applyAlignment="1">
      <alignment horizontal="center" vertical="top"/>
    </xf>
    <xf numFmtId="164" fontId="3" fillId="2" borderId="3" xfId="0" applyNumberFormat="1" applyFont="1" applyFill="1" applyBorder="1" applyAlignment="1">
      <alignment horizontal="center" vertical="top" wrapText="1"/>
    </xf>
    <xf numFmtId="0" fontId="6" fillId="2" borderId="0" xfId="0" applyFont="1" applyFill="1" applyAlignment="1">
      <alignment horizontal="left" wrapText="1"/>
    </xf>
    <xf numFmtId="0" fontId="10" fillId="2" borderId="1" xfId="0" applyFont="1" applyFill="1" applyBorder="1" applyAlignment="1">
      <alignment horizontal="center" vertical="top" wrapText="1"/>
    </xf>
    <xf numFmtId="0" fontId="6" fillId="2" borderId="0" xfId="0" applyFont="1" applyFill="1" applyAlignment="1">
      <alignment horizontal="center" wrapText="1"/>
    </xf>
    <xf numFmtId="0" fontId="10" fillId="2" borderId="1" xfId="0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center" wrapText="1"/>
    </xf>
    <xf numFmtId="49" fontId="13" fillId="2" borderId="1" xfId="0" applyNumberFormat="1" applyFont="1" applyFill="1" applyBorder="1" applyAlignment="1">
      <alignment horizontal="center" vertical="top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top" wrapText="1"/>
    </xf>
    <xf numFmtId="49" fontId="11" fillId="2" borderId="2" xfId="0" applyNumberFormat="1" applyFont="1" applyFill="1" applyBorder="1" applyAlignment="1">
      <alignment horizontal="center" vertical="top" wrapText="1"/>
    </xf>
    <xf numFmtId="49" fontId="11" fillId="2" borderId="1" xfId="0" applyNumberFormat="1" applyFont="1" applyFill="1" applyBorder="1" applyAlignment="1">
      <alignment horizontal="center" vertical="top" wrapText="1"/>
    </xf>
    <xf numFmtId="49" fontId="3" fillId="2" borderId="2" xfId="0" applyNumberFormat="1" applyFont="1" applyFill="1" applyBorder="1" applyAlignment="1">
      <alignment horizontal="center" vertical="top" wrapText="1"/>
    </xf>
    <xf numFmtId="49" fontId="3" fillId="2" borderId="1" xfId="0" applyNumberFormat="1" applyFont="1" applyFill="1" applyBorder="1" applyAlignment="1">
      <alignment horizontal="center" vertical="top" wrapText="1"/>
    </xf>
    <xf numFmtId="49" fontId="3" fillId="2" borderId="8" xfId="0" applyNumberFormat="1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/>
    </xf>
    <xf numFmtId="49" fontId="3" fillId="2" borderId="1" xfId="0" applyNumberFormat="1" applyFont="1" applyFill="1" applyBorder="1" applyAlignment="1">
      <alignment horizontal="center" vertical="top"/>
    </xf>
    <xf numFmtId="0" fontId="11" fillId="2" borderId="2" xfId="0" applyFont="1" applyFill="1" applyBorder="1" applyAlignment="1">
      <alignment horizontal="center" vertical="top" wrapText="1"/>
    </xf>
    <xf numFmtId="49" fontId="11" fillId="2" borderId="1" xfId="0" applyNumberFormat="1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center" vertical="top" wrapText="1"/>
    </xf>
    <xf numFmtId="49" fontId="3" fillId="2" borderId="1" xfId="0" applyNumberFormat="1" applyFont="1" applyFill="1" applyBorder="1" applyAlignment="1">
      <alignment horizontal="left" vertical="top" wrapText="1"/>
    </xf>
    <xf numFmtId="0" fontId="3" fillId="2" borderId="4" xfId="1" applyNumberFormat="1" applyFont="1" applyFill="1" applyBorder="1" applyAlignment="1" applyProtection="1">
      <alignment horizontal="left" vertical="top" wrapText="1"/>
      <protection hidden="1"/>
    </xf>
    <xf numFmtId="0" fontId="3" fillId="2" borderId="9" xfId="0" applyFont="1" applyFill="1" applyBorder="1" applyAlignment="1">
      <alignment horizontal="center" vertical="top" wrapText="1"/>
    </xf>
    <xf numFmtId="49" fontId="3" fillId="2" borderId="8" xfId="0" applyNumberFormat="1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horizontal="center" vertical="top" wrapText="1"/>
    </xf>
    <xf numFmtId="49" fontId="3" fillId="2" borderId="10" xfId="0" applyNumberFormat="1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vertical="top" wrapText="1"/>
    </xf>
    <xf numFmtId="0" fontId="11" fillId="2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" xfId="1" applyNumberFormat="1" applyFont="1" applyFill="1" applyBorder="1" applyAlignment="1" applyProtection="1">
      <alignment horizontal="left" vertical="top" wrapText="1"/>
      <protection hidden="1"/>
    </xf>
    <xf numFmtId="0" fontId="11" fillId="2" borderId="1" xfId="0" applyFont="1" applyFill="1" applyBorder="1" applyAlignment="1">
      <alignment horizontal="left" vertical="top" wrapText="1"/>
    </xf>
    <xf numFmtId="0" fontId="10" fillId="2" borderId="0" xfId="0" applyFont="1" applyFill="1" applyAlignment="1"/>
    <xf numFmtId="0" fontId="10" fillId="2" borderId="0" xfId="0" applyFont="1" applyFill="1" applyAlignment="1">
      <alignment horizontal="left"/>
    </xf>
    <xf numFmtId="0" fontId="10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/>
    <xf numFmtId="0" fontId="0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0" fontId="9" fillId="2" borderId="0" xfId="0" applyFont="1" applyFill="1" applyBorder="1" applyAlignment="1">
      <alignment horizontal="left" wrapText="1"/>
    </xf>
    <xf numFmtId="164" fontId="6" fillId="2" borderId="0" xfId="0" applyNumberFormat="1" applyFont="1" applyFill="1" applyAlignment="1">
      <alignment horizontal="center" wrapText="1"/>
    </xf>
    <xf numFmtId="0" fontId="6" fillId="2" borderId="0" xfId="0" applyFont="1" applyFill="1" applyAlignment="1">
      <alignment horizontal="left" vertical="top" wrapText="1"/>
    </xf>
    <xf numFmtId="0" fontId="0" fillId="2" borderId="0" xfId="0" applyFont="1" applyFill="1" applyAlignment="1">
      <alignment wrapText="1"/>
    </xf>
    <xf numFmtId="0" fontId="0" fillId="2" borderId="0" xfId="0" applyFont="1" applyFill="1" applyBorder="1"/>
    <xf numFmtId="0" fontId="10" fillId="2" borderId="0" xfId="0" applyFont="1" applyFill="1" applyBorder="1" applyAlignment="1">
      <alignment wrapText="1"/>
    </xf>
    <xf numFmtId="0" fontId="10" fillId="2" borderId="0" xfId="0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vertical="top" wrapText="1"/>
    </xf>
    <xf numFmtId="0" fontId="13" fillId="2" borderId="0" xfId="0" applyFont="1" applyFill="1" applyBorder="1" applyAlignment="1">
      <alignment horizontal="center" wrapText="1"/>
    </xf>
    <xf numFmtId="0" fontId="13" fillId="2" borderId="0" xfId="0" applyFont="1" applyFill="1" applyBorder="1" applyAlignment="1">
      <alignment horizontal="justify" vertical="top" wrapText="1"/>
    </xf>
    <xf numFmtId="0" fontId="13" fillId="2" borderId="0" xfId="0" applyFont="1" applyFill="1" applyBorder="1" applyAlignment="1">
      <alignment horizontal="center" vertical="top" wrapText="1"/>
    </xf>
    <xf numFmtId="164" fontId="13" fillId="2" borderId="0" xfId="0" applyNumberFormat="1" applyFont="1" applyFill="1" applyBorder="1" applyAlignment="1">
      <alignment horizontal="justify" vertical="top" wrapText="1"/>
    </xf>
    <xf numFmtId="0" fontId="13" fillId="2" borderId="3" xfId="0" applyFont="1" applyFill="1" applyBorder="1" applyAlignment="1">
      <alignment wrapText="1"/>
    </xf>
    <xf numFmtId="0" fontId="10" fillId="2" borderId="1" xfId="0" applyFont="1" applyFill="1" applyBorder="1" applyAlignment="1">
      <alignment wrapText="1"/>
    </xf>
    <xf numFmtId="0" fontId="13" fillId="2" borderId="0" xfId="0" applyFont="1" applyFill="1" applyBorder="1"/>
    <xf numFmtId="164" fontId="10" fillId="2" borderId="1" xfId="0" applyNumberFormat="1" applyFont="1" applyFill="1" applyBorder="1" applyAlignment="1">
      <alignment horizontal="center" vertical="top"/>
    </xf>
    <xf numFmtId="164" fontId="3" fillId="2" borderId="1" xfId="0" applyNumberFormat="1" applyFont="1" applyFill="1" applyBorder="1" applyAlignment="1">
      <alignment horizontal="center"/>
    </xf>
    <xf numFmtId="0" fontId="10" fillId="2" borderId="0" xfId="0" applyFont="1" applyFill="1" applyBorder="1" applyAlignment="1">
      <alignment horizontal="left" vertical="top" wrapText="1"/>
    </xf>
    <xf numFmtId="0" fontId="10" fillId="2" borderId="0" xfId="0" applyFont="1" applyFill="1" applyBorder="1" applyAlignment="1">
      <alignment horizontal="center" vertical="top" wrapText="1"/>
    </xf>
    <xf numFmtId="164" fontId="10" fillId="2" borderId="0" xfId="0" applyNumberFormat="1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right"/>
    </xf>
    <xf numFmtId="49" fontId="11" fillId="2" borderId="1" xfId="0" applyNumberFormat="1" applyFont="1" applyFill="1" applyBorder="1" applyAlignment="1">
      <alignment vertical="top" wrapText="1"/>
    </xf>
    <xf numFmtId="49" fontId="3" fillId="2" borderId="1" xfId="0" applyNumberFormat="1" applyFont="1" applyFill="1" applyBorder="1" applyAlignment="1">
      <alignment vertical="top" wrapText="1"/>
    </xf>
    <xf numFmtId="0" fontId="2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wrapText="1"/>
    </xf>
    <xf numFmtId="49" fontId="2" fillId="2" borderId="0" xfId="0" applyNumberFormat="1" applyFont="1" applyFill="1" applyBorder="1" applyAlignment="1">
      <alignment horizontal="left" vertical="top" wrapText="1"/>
    </xf>
    <xf numFmtId="164" fontId="2" fillId="2" borderId="0" xfId="0" applyNumberFormat="1" applyFont="1" applyFill="1" applyBorder="1" applyAlignment="1">
      <alignment horizontal="center" vertical="top" wrapText="1"/>
    </xf>
    <xf numFmtId="0" fontId="8" fillId="2" borderId="0" xfId="0" applyFont="1" applyFill="1"/>
    <xf numFmtId="0" fontId="14" fillId="2" borderId="0" xfId="0" applyFont="1" applyFill="1" applyBorder="1" applyAlignment="1">
      <alignment horizontal="left" wrapText="1"/>
    </xf>
    <xf numFmtId="0" fontId="14" fillId="2" borderId="1" xfId="0" applyFont="1" applyFill="1" applyBorder="1" applyAlignment="1">
      <alignment vertical="top" wrapText="1"/>
    </xf>
    <xf numFmtId="164" fontId="10" fillId="2" borderId="1" xfId="0" applyNumberFormat="1" applyFont="1" applyFill="1" applyBorder="1" applyAlignment="1">
      <alignment horizontal="left" vertical="top" wrapText="1"/>
    </xf>
    <xf numFmtId="0" fontId="13" fillId="2" borderId="0" xfId="0" applyFont="1" applyFill="1"/>
    <xf numFmtId="0" fontId="11" fillId="2" borderId="0" xfId="0" applyFont="1" applyFill="1"/>
    <xf numFmtId="0" fontId="15" fillId="2" borderId="0" xfId="0" applyFont="1" applyFill="1"/>
    <xf numFmtId="0" fontId="3" fillId="2" borderId="0" xfId="0" applyFont="1" applyFill="1" applyBorder="1" applyAlignment="1">
      <alignment vertical="top" wrapText="1"/>
    </xf>
    <xf numFmtId="49" fontId="3" fillId="2" borderId="0" xfId="0" applyNumberFormat="1" applyFont="1" applyFill="1" applyBorder="1" applyAlignment="1">
      <alignment horizontal="left" vertical="top" wrapText="1"/>
    </xf>
    <xf numFmtId="164" fontId="3" fillId="2" borderId="0" xfId="0" applyNumberFormat="1" applyFont="1" applyFill="1" applyBorder="1" applyAlignment="1">
      <alignment horizontal="left" vertical="top" wrapText="1"/>
    </xf>
    <xf numFmtId="0" fontId="13" fillId="2" borderId="0" xfId="0" applyFont="1" applyFill="1" applyBorder="1" applyAlignment="1">
      <alignment vertical="top" wrapText="1"/>
    </xf>
    <xf numFmtId="0" fontId="10" fillId="2" borderId="0" xfId="0" applyFont="1" applyFill="1" applyBorder="1" applyAlignment="1">
      <alignment vertical="top" wrapText="1"/>
    </xf>
    <xf numFmtId="0" fontId="17" fillId="2" borderId="0" xfId="0" applyFont="1" applyFill="1"/>
    <xf numFmtId="164" fontId="17" fillId="2" borderId="0" xfId="0" applyNumberFormat="1" applyFont="1" applyFill="1"/>
    <xf numFmtId="0" fontId="0" fillId="2" borderId="0" xfId="0" applyFont="1" applyFill="1" applyAlignment="1">
      <alignment horizontal="left"/>
    </xf>
    <xf numFmtId="0" fontId="10" fillId="2" borderId="1" xfId="0" applyFont="1" applyFill="1" applyBorder="1" applyAlignment="1">
      <alignment horizontal="left" wrapText="1"/>
    </xf>
    <xf numFmtId="164" fontId="10" fillId="2" borderId="1" xfId="0" applyNumberFormat="1" applyFont="1" applyFill="1" applyBorder="1" applyAlignment="1">
      <alignment horizontal="center" wrapText="1"/>
    </xf>
    <xf numFmtId="0" fontId="14" fillId="2" borderId="0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center" vertical="top" wrapText="1"/>
    </xf>
    <xf numFmtId="0" fontId="18" fillId="2" borderId="0" xfId="0" applyFont="1" applyFill="1" applyBorder="1"/>
    <xf numFmtId="0" fontId="0" fillId="2" borderId="0" xfId="0" applyFont="1" applyFill="1" applyBorder="1" applyAlignment="1">
      <alignment horizontal="center"/>
    </xf>
    <xf numFmtId="0" fontId="12" fillId="2" borderId="3" xfId="0" applyFont="1" applyFill="1" applyBorder="1" applyAlignment="1">
      <alignment wrapText="1"/>
    </xf>
    <xf numFmtId="164" fontId="14" fillId="2" borderId="1" xfId="0" applyNumberFormat="1" applyFont="1" applyFill="1" applyBorder="1" applyAlignment="1">
      <alignment horizontal="center" vertical="top" wrapText="1"/>
    </xf>
    <xf numFmtId="164" fontId="14" fillId="2" borderId="1" xfId="0" applyNumberFormat="1" applyFont="1" applyFill="1" applyBorder="1" applyAlignment="1">
      <alignment horizontal="center" vertical="top"/>
    </xf>
    <xf numFmtId="0" fontId="6" fillId="2" borderId="0" xfId="0" applyFont="1" applyFill="1"/>
    <xf numFmtId="0" fontId="2" fillId="2" borderId="0" xfId="0" applyFont="1" applyFill="1" applyAlignment="1"/>
    <xf numFmtId="0" fontId="3" fillId="2" borderId="0" xfId="0" applyFont="1" applyFill="1" applyAlignment="1">
      <alignment wrapText="1"/>
    </xf>
    <xf numFmtId="0" fontId="10" fillId="2" borderId="5" xfId="0" applyFont="1" applyFill="1" applyBorder="1" applyAlignment="1">
      <alignment horizontal="left" wrapText="1"/>
    </xf>
    <xf numFmtId="0" fontId="10" fillId="2" borderId="4" xfId="0" applyFont="1" applyFill="1" applyBorder="1" applyAlignment="1">
      <alignment horizontal="left" wrapText="1"/>
    </xf>
    <xf numFmtId="0" fontId="10" fillId="2" borderId="2" xfId="0" applyFont="1" applyFill="1" applyBorder="1" applyAlignment="1">
      <alignment horizontal="left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right" wrapText="1"/>
    </xf>
    <xf numFmtId="0" fontId="6" fillId="2" borderId="0" xfId="0" applyFont="1" applyFill="1" applyAlignment="1">
      <alignment horizontal="center" wrapText="1"/>
    </xf>
    <xf numFmtId="0" fontId="6" fillId="2" borderId="0" xfId="0" applyFont="1" applyFill="1" applyBorder="1" applyAlignment="1">
      <alignment horizontal="left" wrapText="1"/>
    </xf>
    <xf numFmtId="164" fontId="6" fillId="2" borderId="6" xfId="0" applyNumberFormat="1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 vertical="top" wrapText="1"/>
    </xf>
    <xf numFmtId="0" fontId="10" fillId="2" borderId="4" xfId="0" applyFont="1" applyFill="1" applyBorder="1" applyAlignment="1">
      <alignment horizontal="center" vertical="top" wrapText="1"/>
    </xf>
    <xf numFmtId="0" fontId="10" fillId="2" borderId="2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left" vertical="top" wrapText="1"/>
    </xf>
    <xf numFmtId="0" fontId="6" fillId="2" borderId="0" xfId="0" applyFont="1" applyFill="1" applyAlignment="1">
      <alignment horizontal="left" wrapText="1"/>
    </xf>
    <xf numFmtId="0" fontId="6" fillId="2" borderId="0" xfId="0" applyFont="1" applyFill="1" applyAlignment="1">
      <alignment horizontal="right" wrapText="1"/>
    </xf>
    <xf numFmtId="0" fontId="10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vertical="top" wrapText="1"/>
    </xf>
    <xf numFmtId="0" fontId="14" fillId="2" borderId="5" xfId="0" applyFont="1" applyFill="1" applyBorder="1" applyAlignment="1">
      <alignment horizontal="center" vertical="top" wrapText="1"/>
    </xf>
    <xf numFmtId="0" fontId="14" fillId="2" borderId="4" xfId="0" applyFont="1" applyFill="1" applyBorder="1" applyAlignment="1">
      <alignment horizontal="center" vertical="top" wrapText="1"/>
    </xf>
    <xf numFmtId="0" fontId="14" fillId="2" borderId="2" xfId="0" applyFont="1" applyFill="1" applyBorder="1" applyAlignment="1">
      <alignment horizontal="center" vertical="top" wrapText="1"/>
    </xf>
    <xf numFmtId="0" fontId="6" fillId="2" borderId="0" xfId="0" applyFont="1" applyFill="1" applyAlignment="1">
      <alignment horizontal="left" vertical="top" wrapText="1"/>
    </xf>
    <xf numFmtId="164" fontId="3" fillId="2" borderId="5" xfId="0" applyNumberFormat="1" applyFont="1" applyFill="1" applyBorder="1" applyAlignment="1">
      <alignment horizontal="center" vertical="top" wrapText="1"/>
    </xf>
    <xf numFmtId="164" fontId="3" fillId="2" borderId="2" xfId="0" applyNumberFormat="1" applyFont="1" applyFill="1" applyBorder="1" applyAlignment="1">
      <alignment horizontal="center" vertical="top" wrapText="1"/>
    </xf>
    <xf numFmtId="164" fontId="6" fillId="2" borderId="0" xfId="0" applyNumberFormat="1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 vertical="top" wrapText="1"/>
    </xf>
    <xf numFmtId="0" fontId="10" fillId="2" borderId="5" xfId="0" applyFont="1" applyFill="1" applyBorder="1" applyAlignment="1">
      <alignment horizontal="center" wrapText="1"/>
    </xf>
    <xf numFmtId="0" fontId="10" fillId="2" borderId="4" xfId="0" applyFont="1" applyFill="1" applyBorder="1" applyAlignment="1">
      <alignment horizontal="center" wrapText="1"/>
    </xf>
    <xf numFmtId="0" fontId="10" fillId="2" borderId="2" xfId="0" applyFont="1" applyFill="1" applyBorder="1" applyAlignment="1">
      <alignment horizontal="center" wrapText="1"/>
    </xf>
    <xf numFmtId="0" fontId="13" fillId="2" borderId="5" xfId="0" applyFont="1" applyFill="1" applyBorder="1" applyAlignment="1">
      <alignment horizontal="center" vertical="top" wrapText="1"/>
    </xf>
    <xf numFmtId="0" fontId="13" fillId="2" borderId="4" xfId="0" applyFont="1" applyFill="1" applyBorder="1" applyAlignment="1">
      <alignment horizontal="center" vertical="top" wrapText="1"/>
    </xf>
    <xf numFmtId="0" fontId="13" fillId="2" borderId="2" xfId="0" applyFont="1" applyFill="1" applyBorder="1" applyAlignment="1">
      <alignment horizontal="center" vertical="top" wrapText="1"/>
    </xf>
    <xf numFmtId="164" fontId="6" fillId="2" borderId="0" xfId="0" applyNumberFormat="1" applyFont="1" applyFill="1" applyAlignment="1">
      <alignment horizontal="center" wrapText="1"/>
    </xf>
    <xf numFmtId="0" fontId="14" fillId="2" borderId="5" xfId="0" applyFont="1" applyFill="1" applyBorder="1" applyAlignment="1">
      <alignment horizontal="center" wrapText="1"/>
    </xf>
    <xf numFmtId="0" fontId="0" fillId="2" borderId="2" xfId="0" applyFont="1" applyFill="1" applyBorder="1"/>
    <xf numFmtId="164" fontId="2" fillId="2" borderId="5" xfId="0" applyNumberFormat="1" applyFont="1" applyFill="1" applyBorder="1" applyAlignment="1">
      <alignment horizontal="center" vertical="top" wrapText="1"/>
    </xf>
    <xf numFmtId="164" fontId="2" fillId="2" borderId="2" xfId="0" applyNumberFormat="1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16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6" fillId="2" borderId="0" xfId="0" applyFont="1" applyFill="1" applyAlignment="1">
      <alignment horizontal="left"/>
    </xf>
    <xf numFmtId="164" fontId="6" fillId="2" borderId="0" xfId="0" applyNumberFormat="1" applyFont="1" applyFill="1" applyAlignment="1">
      <alignment horizontal="center"/>
    </xf>
    <xf numFmtId="0" fontId="9" fillId="2" borderId="0" xfId="0" applyFont="1" applyFill="1" applyBorder="1" applyAlignment="1">
      <alignment horizontal="center" wrapText="1"/>
    </xf>
    <xf numFmtId="0" fontId="9" fillId="2" borderId="0" xfId="0" applyFont="1" applyFill="1" applyBorder="1" applyAlignment="1">
      <alignment wrapText="1"/>
    </xf>
    <xf numFmtId="0" fontId="9" fillId="2" borderId="0" xfId="0" applyFont="1" applyFill="1" applyBorder="1" applyAlignment="1">
      <alignment horizontal="left" wrapText="1"/>
    </xf>
    <xf numFmtId="164" fontId="11" fillId="2" borderId="5" xfId="0" applyNumberFormat="1" applyFont="1" applyFill="1" applyBorder="1" applyAlignment="1">
      <alignment horizontal="center" vertical="top" wrapText="1"/>
    </xf>
    <xf numFmtId="164" fontId="11" fillId="2" borderId="2" xfId="0" applyNumberFormat="1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center" vertical="top" wrapText="1"/>
    </xf>
    <xf numFmtId="0" fontId="0" fillId="2" borderId="1" xfId="0" applyFont="1" applyFill="1" applyBorder="1"/>
    <xf numFmtId="0" fontId="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left" wrapText="1"/>
    </xf>
    <xf numFmtId="164" fontId="10" fillId="2" borderId="5" xfId="0" applyNumberFormat="1" applyFont="1" applyFill="1" applyBorder="1" applyAlignment="1">
      <alignment horizontal="center" vertical="top" wrapText="1"/>
    </xf>
    <xf numFmtId="164" fontId="10" fillId="2" borderId="4" xfId="0" applyNumberFormat="1" applyFont="1" applyFill="1" applyBorder="1" applyAlignment="1">
      <alignment horizontal="center" vertical="top" wrapText="1"/>
    </xf>
    <xf numFmtId="164" fontId="10" fillId="2" borderId="2" xfId="0" applyNumberFormat="1" applyFont="1" applyFill="1" applyBorder="1" applyAlignment="1">
      <alignment horizontal="center" vertical="top" wrapText="1"/>
    </xf>
    <xf numFmtId="0" fontId="13" fillId="2" borderId="5" xfId="0" applyFont="1" applyFill="1" applyBorder="1" applyAlignment="1">
      <alignment horizontal="center" wrapText="1"/>
    </xf>
    <xf numFmtId="0" fontId="13" fillId="2" borderId="4" xfId="0" applyFont="1" applyFill="1" applyBorder="1" applyAlignment="1">
      <alignment horizontal="center" wrapText="1"/>
    </xf>
    <xf numFmtId="0" fontId="13" fillId="2" borderId="2" xfId="0" applyFont="1" applyFill="1" applyBorder="1" applyAlignment="1">
      <alignment horizontal="center" wrapText="1"/>
    </xf>
    <xf numFmtId="0" fontId="10" fillId="2" borderId="5" xfId="0" applyFont="1" applyFill="1" applyBorder="1" applyAlignment="1">
      <alignment horizontal="left" vertical="top" wrapText="1"/>
    </xf>
    <xf numFmtId="0" fontId="10" fillId="2" borderId="2" xfId="0" applyFont="1" applyFill="1" applyBorder="1" applyAlignment="1">
      <alignment horizontal="left" vertical="top" wrapText="1"/>
    </xf>
    <xf numFmtId="0" fontId="11" fillId="2" borderId="5" xfId="0" applyFont="1" applyFill="1" applyBorder="1" applyAlignment="1">
      <alignment vertical="top" wrapText="1"/>
    </xf>
    <xf numFmtId="0" fontId="11" fillId="2" borderId="4" xfId="0" applyFont="1" applyFill="1" applyBorder="1" applyAlignment="1">
      <alignment vertical="top" wrapText="1"/>
    </xf>
    <xf numFmtId="0" fontId="11" fillId="2" borderId="2" xfId="0" applyFont="1" applyFill="1" applyBorder="1" applyAlignment="1">
      <alignment vertical="top" wrapText="1"/>
    </xf>
    <xf numFmtId="0" fontId="14" fillId="2" borderId="6" xfId="0" applyFont="1" applyFill="1" applyBorder="1" applyAlignment="1">
      <alignment horizontal="center" wrapText="1"/>
    </xf>
    <xf numFmtId="0" fontId="9" fillId="2" borderId="0" xfId="0" applyFont="1" applyFill="1" applyBorder="1" applyAlignment="1">
      <alignment horizontal="left" vertical="top" wrapText="1"/>
    </xf>
    <xf numFmtId="49" fontId="10" fillId="2" borderId="1" xfId="0" applyNumberFormat="1" applyFont="1" applyFill="1" applyBorder="1" applyAlignment="1">
      <alignment horizontal="center" vertical="center" wrapText="1"/>
    </xf>
    <xf numFmtId="49" fontId="10" fillId="2" borderId="3" xfId="0" applyNumberFormat="1" applyFont="1" applyFill="1" applyBorder="1" applyAlignment="1">
      <alignment horizontal="center" textRotation="90" wrapText="1"/>
    </xf>
    <xf numFmtId="49" fontId="10" fillId="2" borderId="7" xfId="0" applyNumberFormat="1" applyFont="1" applyFill="1" applyBorder="1" applyAlignment="1">
      <alignment horizontal="center" textRotation="90" wrapText="1"/>
    </xf>
    <xf numFmtId="164" fontId="6" fillId="2" borderId="6" xfId="0" applyNumberFormat="1" applyFont="1" applyFill="1" applyBorder="1" applyAlignment="1">
      <alignment horizontal="right" vertical="top" wrapText="1"/>
    </xf>
    <xf numFmtId="0" fontId="10" fillId="2" borderId="1" xfId="0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vertical="top" wrapText="1"/>
    </xf>
    <xf numFmtId="0" fontId="12" fillId="2" borderId="1" xfId="0" applyFont="1" applyFill="1" applyBorder="1" applyAlignment="1">
      <alignment horizontal="center" wrapText="1"/>
    </xf>
    <xf numFmtId="164" fontId="13" fillId="2" borderId="1" xfId="0" applyNumberFormat="1" applyFont="1" applyFill="1" applyBorder="1" applyAlignment="1">
      <alignment horizontal="center" vertical="top" wrapText="1"/>
    </xf>
    <xf numFmtId="0" fontId="11" fillId="2" borderId="5" xfId="0" applyFont="1" applyFill="1" applyBorder="1" applyAlignment="1">
      <alignment horizontal="left" vertical="top" wrapText="1"/>
    </xf>
    <xf numFmtId="0" fontId="11" fillId="2" borderId="2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12" xfId="0" applyFont="1" applyFill="1" applyBorder="1" applyAlignment="1">
      <alignment horizontal="left" vertical="top" wrapText="1"/>
    </xf>
    <xf numFmtId="0" fontId="3" fillId="2" borderId="13" xfId="0" applyFont="1" applyFill="1" applyBorder="1" applyAlignment="1">
      <alignment horizontal="left" vertical="top" wrapText="1"/>
    </xf>
    <xf numFmtId="0" fontId="3" fillId="2" borderId="14" xfId="0" applyFont="1" applyFill="1" applyBorder="1" applyAlignment="1">
      <alignment horizontal="left" vertical="top" wrapText="1"/>
    </xf>
    <xf numFmtId="0" fontId="3" fillId="2" borderId="15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16" xfId="0" applyFont="1" applyFill="1" applyBorder="1" applyAlignment="1">
      <alignment horizontal="left" vertical="top" wrapText="1"/>
    </xf>
    <xf numFmtId="0" fontId="3" fillId="2" borderId="17" xfId="0" applyFont="1" applyFill="1" applyBorder="1" applyAlignment="1">
      <alignment horizontal="left" vertical="top" wrapText="1"/>
    </xf>
    <xf numFmtId="0" fontId="3" fillId="2" borderId="5" xfId="1" applyNumberFormat="1" applyFont="1" applyFill="1" applyBorder="1" applyAlignment="1" applyProtection="1">
      <alignment horizontal="left" vertical="top" wrapText="1"/>
      <protection hidden="1"/>
    </xf>
    <xf numFmtId="0" fontId="3" fillId="2" borderId="2" xfId="1" applyNumberFormat="1" applyFont="1" applyFill="1" applyBorder="1" applyAlignment="1" applyProtection="1">
      <alignment horizontal="left" vertical="top" wrapText="1"/>
      <protection hidden="1"/>
    </xf>
    <xf numFmtId="0" fontId="9" fillId="2" borderId="0" xfId="0" applyFont="1" applyFill="1" applyAlignment="1">
      <alignment horizontal="left" wrapText="1"/>
    </xf>
    <xf numFmtId="0" fontId="19" fillId="2" borderId="5" xfId="0" applyFont="1" applyFill="1" applyBorder="1" applyAlignment="1">
      <alignment horizontal="center" vertical="top" wrapText="1"/>
    </xf>
    <xf numFmtId="0" fontId="19" fillId="2" borderId="4" xfId="0" applyFont="1" applyFill="1" applyBorder="1" applyAlignment="1">
      <alignment horizontal="center" vertical="top" wrapText="1"/>
    </xf>
    <xf numFmtId="0" fontId="19" fillId="2" borderId="2" xfId="0" applyFont="1" applyFill="1" applyBorder="1" applyAlignment="1">
      <alignment horizontal="center" vertical="top" wrapText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colors>
    <mruColors>
      <color rgb="FFFF0066"/>
      <color rgb="FF00FF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02"/>
  <sheetViews>
    <sheetView tabSelected="1" workbookViewId="0">
      <selection sqref="A1:H503"/>
    </sheetView>
  </sheetViews>
  <sheetFormatPr defaultRowHeight="15"/>
  <cols>
    <col min="1" max="1" width="4.85546875" style="64" customWidth="1"/>
    <col min="2" max="2" width="54.42578125" style="64" customWidth="1"/>
    <col min="3" max="3" width="5" style="65" customWidth="1"/>
    <col min="4" max="4" width="5.140625" style="65" customWidth="1"/>
    <col min="5" max="5" width="5.5703125" style="65" customWidth="1"/>
    <col min="6" max="6" width="12.140625" style="65" customWidth="1"/>
    <col min="7" max="7" width="5.140625" style="65" customWidth="1"/>
    <col min="8" max="8" width="8" style="7" customWidth="1"/>
    <col min="9" max="9" width="3.85546875" style="66" customWidth="1"/>
    <col min="10" max="10" width="14.28515625" style="67" customWidth="1"/>
    <col min="11" max="11" width="12.85546875" style="67" customWidth="1"/>
    <col min="12" max="16" width="9.140625" style="67"/>
    <col min="17" max="17" width="11.140625" style="67" customWidth="1"/>
    <col min="18" max="18" width="7.140625" style="67" customWidth="1"/>
    <col min="19" max="16384" width="9.140625" style="67"/>
  </cols>
  <sheetData>
    <row r="1" spans="1:9" s="63" customFormat="1" ht="20.25" customHeight="1">
      <c r="A1" s="164" t="s">
        <v>0</v>
      </c>
      <c r="B1" s="164"/>
      <c r="C1" s="164"/>
      <c r="D1" s="164"/>
      <c r="E1" s="164"/>
      <c r="F1" s="164"/>
      <c r="G1" s="164"/>
      <c r="H1" s="164"/>
      <c r="I1" s="62"/>
    </row>
    <row r="2" spans="1:9" s="63" customFormat="1" ht="18.75">
      <c r="A2" s="164" t="s">
        <v>1</v>
      </c>
      <c r="B2" s="164"/>
      <c r="C2" s="164"/>
      <c r="D2" s="164"/>
      <c r="E2" s="164"/>
      <c r="F2" s="164"/>
      <c r="G2" s="164"/>
      <c r="H2" s="164"/>
      <c r="I2" s="62"/>
    </row>
    <row r="3" spans="1:9" s="63" customFormat="1" ht="18.75">
      <c r="A3" s="164" t="s">
        <v>2</v>
      </c>
      <c r="B3" s="164"/>
      <c r="C3" s="164"/>
      <c r="D3" s="164"/>
      <c r="E3" s="164"/>
      <c r="F3" s="164"/>
      <c r="G3" s="164"/>
      <c r="H3" s="164"/>
      <c r="I3" s="62"/>
    </row>
    <row r="4" spans="1:9" ht="15.75" customHeight="1">
      <c r="B4" s="64" t="s">
        <v>387</v>
      </c>
      <c r="G4" s="65" t="s">
        <v>388</v>
      </c>
    </row>
    <row r="5" spans="1:9">
      <c r="A5" s="165" t="s">
        <v>3</v>
      </c>
      <c r="B5" s="165"/>
      <c r="C5" s="165"/>
      <c r="D5" s="165"/>
      <c r="E5" s="165"/>
      <c r="F5" s="165"/>
      <c r="G5" s="165"/>
      <c r="H5" s="165"/>
    </row>
    <row r="6" spans="1:9">
      <c r="A6" s="68"/>
      <c r="B6" s="68"/>
      <c r="C6" s="68"/>
      <c r="D6" s="68"/>
      <c r="E6" s="68"/>
      <c r="F6" s="68"/>
      <c r="G6" s="68"/>
      <c r="H6" s="68"/>
    </row>
    <row r="7" spans="1:9" ht="47.25" customHeight="1">
      <c r="A7" s="168" t="s">
        <v>356</v>
      </c>
      <c r="B7" s="168"/>
      <c r="C7" s="168"/>
      <c r="D7" s="168"/>
      <c r="E7" s="168"/>
      <c r="F7" s="168"/>
      <c r="G7" s="168"/>
      <c r="H7" s="168"/>
    </row>
    <row r="8" spans="1:9" ht="9.75" customHeight="1">
      <c r="A8" s="69"/>
      <c r="B8" s="69"/>
      <c r="C8" s="69"/>
      <c r="D8" s="69"/>
      <c r="E8" s="69"/>
      <c r="F8" s="69"/>
      <c r="G8" s="69"/>
      <c r="H8" s="69"/>
    </row>
    <row r="9" spans="1:9" ht="78.75" customHeight="1">
      <c r="A9" s="169" t="s">
        <v>357</v>
      </c>
      <c r="B9" s="169"/>
      <c r="C9" s="169"/>
      <c r="D9" s="169"/>
      <c r="E9" s="169"/>
      <c r="F9" s="169"/>
      <c r="G9" s="169"/>
      <c r="H9" s="169"/>
    </row>
    <row r="10" spans="1:9" ht="11.25" customHeight="1">
      <c r="A10" s="70"/>
      <c r="B10" s="70"/>
      <c r="C10" s="70"/>
      <c r="D10" s="70"/>
      <c r="E10" s="70"/>
      <c r="F10" s="70"/>
      <c r="G10" s="70"/>
      <c r="H10" s="70"/>
    </row>
    <row r="11" spans="1:9" ht="47.25" customHeight="1">
      <c r="A11" s="170" t="s">
        <v>358</v>
      </c>
      <c r="B11" s="170"/>
      <c r="C11" s="170"/>
      <c r="D11" s="170"/>
      <c r="E11" s="170"/>
      <c r="F11" s="170"/>
      <c r="G11" s="170"/>
      <c r="H11" s="170"/>
    </row>
    <row r="12" spans="1:9" ht="15" customHeight="1">
      <c r="A12" s="70"/>
      <c r="B12" s="70"/>
      <c r="C12" s="70"/>
      <c r="D12" s="70"/>
      <c r="E12" s="70"/>
      <c r="F12" s="70"/>
      <c r="G12" s="70"/>
      <c r="H12" s="70"/>
    </row>
    <row r="13" spans="1:9" ht="14.25" customHeight="1">
      <c r="A13" s="166" t="s">
        <v>52</v>
      </c>
      <c r="B13" s="166"/>
      <c r="C13" s="166"/>
      <c r="D13" s="166"/>
      <c r="E13" s="166"/>
      <c r="F13" s="166"/>
      <c r="G13" s="166"/>
      <c r="H13" s="166"/>
    </row>
    <row r="14" spans="1:9" ht="30.75" customHeight="1">
      <c r="A14" s="139" t="s">
        <v>383</v>
      </c>
      <c r="B14" s="139"/>
      <c r="C14" s="139"/>
      <c r="D14" s="139"/>
      <c r="E14" s="139"/>
      <c r="F14" s="139"/>
      <c r="G14" s="139"/>
      <c r="H14" s="139"/>
    </row>
    <row r="15" spans="1:9" ht="15" customHeight="1">
      <c r="A15" s="132" t="s">
        <v>53</v>
      </c>
      <c r="B15" s="132"/>
      <c r="C15" s="167">
        <f>H59</f>
        <v>34745.4</v>
      </c>
      <c r="D15" s="167"/>
      <c r="E15" s="167"/>
      <c r="F15" s="132" t="s">
        <v>237</v>
      </c>
      <c r="G15" s="132"/>
      <c r="H15" s="27"/>
    </row>
    <row r="16" spans="1:9" ht="15" customHeight="1">
      <c r="A16" s="132" t="s">
        <v>54</v>
      </c>
      <c r="B16" s="132"/>
      <c r="C16" s="157">
        <f>E74</f>
        <v>36003.200000000004</v>
      </c>
      <c r="D16" s="157"/>
      <c r="E16" s="157"/>
      <c r="F16" s="132" t="s">
        <v>237</v>
      </c>
      <c r="G16" s="132"/>
      <c r="H16" s="27"/>
    </row>
    <row r="17" spans="1:13" ht="46.5" customHeight="1">
      <c r="A17" s="139" t="s">
        <v>384</v>
      </c>
      <c r="B17" s="139"/>
      <c r="C17" s="139"/>
      <c r="D17" s="139"/>
      <c r="E17" s="139"/>
      <c r="F17" s="139"/>
      <c r="G17" s="139"/>
      <c r="H17" s="139"/>
    </row>
    <row r="18" spans="1:13" ht="13.5" customHeight="1">
      <c r="A18" s="139" t="s">
        <v>332</v>
      </c>
      <c r="B18" s="139"/>
      <c r="C18" s="157">
        <f>H434</f>
        <v>1257.8000000000029</v>
      </c>
      <c r="D18" s="157"/>
      <c r="E18" s="157"/>
      <c r="F18" s="132" t="s">
        <v>237</v>
      </c>
      <c r="G18" s="132"/>
      <c r="H18" s="27"/>
    </row>
    <row r="19" spans="1:13" ht="13.5" hidden="1" customHeight="1">
      <c r="A19" s="29"/>
      <c r="B19" s="29"/>
      <c r="C19" s="71"/>
      <c r="D19" s="71"/>
      <c r="E19" s="71"/>
      <c r="F19" s="29"/>
      <c r="G19" s="29"/>
      <c r="H19" s="27"/>
    </row>
    <row r="20" spans="1:13" ht="13.5" hidden="1" customHeight="1">
      <c r="A20" s="139" t="s">
        <v>331</v>
      </c>
      <c r="B20" s="139"/>
      <c r="C20" s="139"/>
      <c r="D20" s="139"/>
      <c r="E20" s="139"/>
      <c r="F20" s="139"/>
      <c r="G20" s="139"/>
      <c r="H20" s="139"/>
    </row>
    <row r="21" spans="1:13" ht="32.25" hidden="1" customHeight="1">
      <c r="A21" s="139" t="s">
        <v>385</v>
      </c>
      <c r="B21" s="139"/>
      <c r="C21" s="139"/>
      <c r="D21" s="139"/>
      <c r="E21" s="139"/>
      <c r="F21" s="139"/>
      <c r="G21" s="139"/>
      <c r="H21" s="139"/>
    </row>
    <row r="22" spans="1:13" ht="49.5" hidden="1" customHeight="1">
      <c r="A22" s="146" t="s">
        <v>386</v>
      </c>
      <c r="B22" s="146"/>
      <c r="C22" s="146"/>
      <c r="D22" s="146"/>
      <c r="E22" s="146"/>
      <c r="F22" s="146"/>
      <c r="G22" s="146"/>
      <c r="H22" s="146"/>
      <c r="I22" s="67"/>
    </row>
    <row r="23" spans="1:13" ht="13.5" hidden="1" customHeight="1">
      <c r="A23" s="139" t="s">
        <v>333</v>
      </c>
      <c r="B23" s="139"/>
      <c r="C23" s="139"/>
      <c r="D23" s="139"/>
      <c r="E23" s="139"/>
      <c r="F23" s="139"/>
      <c r="G23" s="139"/>
      <c r="H23" s="139"/>
    </row>
    <row r="24" spans="1:13" ht="14.25" hidden="1" customHeight="1">
      <c r="A24" s="139" t="s">
        <v>238</v>
      </c>
      <c r="B24" s="139"/>
      <c r="C24" s="139"/>
      <c r="D24" s="139"/>
      <c r="E24" s="139"/>
      <c r="F24" s="139"/>
      <c r="G24" s="139"/>
      <c r="H24" s="139"/>
    </row>
    <row r="25" spans="1:13" ht="13.5" hidden="1" customHeight="1">
      <c r="A25" s="139" t="s">
        <v>325</v>
      </c>
      <c r="B25" s="139"/>
      <c r="C25" s="157">
        <f>E87</f>
        <v>4016.6</v>
      </c>
      <c r="D25" s="157"/>
      <c r="E25" s="157"/>
      <c r="F25" s="132" t="s">
        <v>237</v>
      </c>
      <c r="G25" s="132"/>
      <c r="H25" s="27"/>
    </row>
    <row r="26" spans="1:13" ht="12" hidden="1" customHeight="1">
      <c r="A26" s="29"/>
      <c r="B26" s="72"/>
      <c r="C26" s="71"/>
      <c r="D26" s="71"/>
      <c r="E26" s="71"/>
      <c r="F26" s="29"/>
      <c r="G26" s="29"/>
      <c r="H26" s="27"/>
    </row>
    <row r="27" spans="1:13" ht="13.5" hidden="1" customHeight="1">
      <c r="A27" s="146" t="s">
        <v>366</v>
      </c>
      <c r="B27" s="146"/>
      <c r="C27" s="146"/>
      <c r="D27" s="146"/>
      <c r="E27" s="146"/>
      <c r="F27" s="146"/>
      <c r="G27" s="146"/>
      <c r="H27" s="146"/>
    </row>
    <row r="28" spans="1:13" ht="175.5" hidden="1" customHeight="1">
      <c r="A28" s="146" t="s">
        <v>367</v>
      </c>
      <c r="B28" s="146"/>
      <c r="C28" s="146"/>
      <c r="D28" s="146"/>
      <c r="E28" s="146"/>
      <c r="F28" s="146"/>
      <c r="G28" s="146"/>
      <c r="H28" s="146"/>
      <c r="M28" s="73"/>
    </row>
    <row r="29" spans="1:13" ht="14.25" hidden="1" customHeight="1">
      <c r="A29" s="72"/>
      <c r="B29" s="72"/>
      <c r="C29" s="72"/>
      <c r="D29" s="72"/>
      <c r="E29" s="72"/>
      <c r="F29" s="72"/>
      <c r="G29" s="72"/>
      <c r="H29" s="72"/>
      <c r="M29" s="73"/>
    </row>
    <row r="30" spans="1:13" ht="143.25" hidden="1" customHeight="1">
      <c r="A30" s="146" t="s">
        <v>368</v>
      </c>
      <c r="B30" s="146"/>
      <c r="C30" s="146"/>
      <c r="D30" s="146"/>
      <c r="E30" s="146"/>
      <c r="F30" s="146"/>
      <c r="G30" s="146"/>
      <c r="H30" s="146"/>
      <c r="M30" s="73"/>
    </row>
    <row r="31" spans="1:13" ht="13.5" customHeight="1">
      <c r="A31" s="29"/>
      <c r="B31" s="29"/>
      <c r="C31" s="71"/>
      <c r="D31" s="71"/>
      <c r="E31" s="71"/>
      <c r="F31" s="29"/>
      <c r="G31" s="29"/>
      <c r="H31" s="27"/>
    </row>
    <row r="32" spans="1:13" s="74" customFormat="1" ht="31.5" customHeight="1">
      <c r="A32" s="133" t="s">
        <v>377</v>
      </c>
      <c r="B32" s="133"/>
      <c r="C32" s="133"/>
      <c r="D32" s="133"/>
      <c r="E32" s="133"/>
      <c r="F32" s="133"/>
      <c r="G32" s="133"/>
      <c r="H32" s="133"/>
      <c r="I32" s="21"/>
    </row>
    <row r="33" spans="1:9" s="74" customFormat="1" ht="14.25" customHeight="1">
      <c r="A33" s="75"/>
      <c r="B33" s="75"/>
      <c r="C33" s="75"/>
      <c r="D33" s="75"/>
      <c r="E33" s="75"/>
      <c r="F33" s="75"/>
      <c r="G33" s="134" t="s">
        <v>5</v>
      </c>
      <c r="H33" s="134"/>
      <c r="I33" s="21"/>
    </row>
    <row r="34" spans="1:9" s="74" customFormat="1" ht="53.25" customHeight="1">
      <c r="A34" s="76"/>
      <c r="B34" s="28" t="s">
        <v>55</v>
      </c>
      <c r="C34" s="135" t="s">
        <v>56</v>
      </c>
      <c r="D34" s="136"/>
      <c r="E34" s="136"/>
      <c r="F34" s="136"/>
      <c r="G34" s="137"/>
      <c r="H34" s="77" t="s">
        <v>4</v>
      </c>
      <c r="I34" s="21"/>
    </row>
    <row r="35" spans="1:9" s="74" customFormat="1" ht="13.5" customHeight="1">
      <c r="A35" s="78"/>
      <c r="B35" s="32" t="s">
        <v>239</v>
      </c>
      <c r="C35" s="154" t="s">
        <v>57</v>
      </c>
      <c r="D35" s="155"/>
      <c r="E35" s="155"/>
      <c r="F35" s="155"/>
      <c r="G35" s="156"/>
      <c r="H35" s="10">
        <f>SUM(H36:H50)</f>
        <v>18385.5</v>
      </c>
      <c r="I35" s="21"/>
    </row>
    <row r="36" spans="1:9" s="74" customFormat="1" ht="103.5" customHeight="1">
      <c r="A36" s="76"/>
      <c r="B36" s="11" t="s">
        <v>344</v>
      </c>
      <c r="C36" s="135" t="s">
        <v>345</v>
      </c>
      <c r="D36" s="136"/>
      <c r="E36" s="136"/>
      <c r="F36" s="136"/>
      <c r="G36" s="137"/>
      <c r="H36" s="13">
        <f>5100</f>
        <v>5100</v>
      </c>
      <c r="I36" s="21"/>
    </row>
    <row r="37" spans="1:9" s="74" customFormat="1" ht="142.5" hidden="1" customHeight="1">
      <c r="A37" s="76"/>
      <c r="B37" s="11" t="s">
        <v>346</v>
      </c>
      <c r="C37" s="135" t="s">
        <v>347</v>
      </c>
      <c r="D37" s="136"/>
      <c r="E37" s="136"/>
      <c r="F37" s="136"/>
      <c r="G37" s="137"/>
      <c r="H37" s="13">
        <v>0</v>
      </c>
      <c r="I37" s="21"/>
    </row>
    <row r="38" spans="1:9" s="74" customFormat="1" ht="66" hidden="1" customHeight="1">
      <c r="A38" s="76"/>
      <c r="B38" s="11" t="s">
        <v>348</v>
      </c>
      <c r="C38" s="135" t="s">
        <v>349</v>
      </c>
      <c r="D38" s="136"/>
      <c r="E38" s="136"/>
      <c r="F38" s="136"/>
      <c r="G38" s="137"/>
      <c r="H38" s="13">
        <v>0</v>
      </c>
      <c r="I38" s="21"/>
    </row>
    <row r="39" spans="1:9" s="74" customFormat="1" ht="117" hidden="1" customHeight="1">
      <c r="A39" s="76"/>
      <c r="B39" s="11" t="s">
        <v>350</v>
      </c>
      <c r="C39" s="135" t="s">
        <v>351</v>
      </c>
      <c r="D39" s="136"/>
      <c r="E39" s="136"/>
      <c r="F39" s="136"/>
      <c r="G39" s="137"/>
      <c r="H39" s="13">
        <v>0</v>
      </c>
      <c r="I39" s="21"/>
    </row>
    <row r="40" spans="1:9" s="74" customFormat="1" ht="129" hidden="1" customHeight="1">
      <c r="A40" s="76"/>
      <c r="B40" s="11" t="s">
        <v>352</v>
      </c>
      <c r="C40" s="135" t="s">
        <v>353</v>
      </c>
      <c r="D40" s="136"/>
      <c r="E40" s="136"/>
      <c r="F40" s="136"/>
      <c r="G40" s="137"/>
      <c r="H40" s="13">
        <v>0</v>
      </c>
      <c r="I40" s="21"/>
    </row>
    <row r="41" spans="1:9" s="74" customFormat="1" ht="78.75" customHeight="1">
      <c r="A41" s="76"/>
      <c r="B41" s="11" t="s">
        <v>322</v>
      </c>
      <c r="C41" s="135" t="s">
        <v>242</v>
      </c>
      <c r="D41" s="136"/>
      <c r="E41" s="136"/>
      <c r="F41" s="136"/>
      <c r="G41" s="137"/>
      <c r="H41" s="13">
        <v>3357.8</v>
      </c>
      <c r="I41" s="21"/>
    </row>
    <row r="42" spans="1:9" s="74" customFormat="1" ht="14.25" customHeight="1">
      <c r="A42" s="76"/>
      <c r="B42" s="11" t="s">
        <v>240</v>
      </c>
      <c r="C42" s="135" t="s">
        <v>58</v>
      </c>
      <c r="D42" s="136"/>
      <c r="E42" s="136"/>
      <c r="F42" s="136"/>
      <c r="G42" s="137"/>
      <c r="H42" s="13">
        <v>3400</v>
      </c>
      <c r="I42" s="21"/>
    </row>
    <row r="43" spans="1:9" s="74" customFormat="1" ht="64.5" customHeight="1">
      <c r="A43" s="76"/>
      <c r="B43" s="11" t="s">
        <v>241</v>
      </c>
      <c r="C43" s="135" t="s">
        <v>236</v>
      </c>
      <c r="D43" s="136"/>
      <c r="E43" s="136"/>
      <c r="F43" s="136"/>
      <c r="G43" s="137"/>
      <c r="H43" s="13">
        <v>1800</v>
      </c>
      <c r="I43" s="21"/>
    </row>
    <row r="44" spans="1:9" s="74" customFormat="1" ht="16.5" customHeight="1">
      <c r="A44" s="76"/>
      <c r="B44" s="11" t="s">
        <v>323</v>
      </c>
      <c r="C44" s="135" t="s">
        <v>59</v>
      </c>
      <c r="D44" s="136"/>
      <c r="E44" s="136"/>
      <c r="F44" s="136"/>
      <c r="G44" s="137"/>
      <c r="H44" s="13">
        <f>1020+3400</f>
        <v>4420</v>
      </c>
      <c r="I44" s="21"/>
    </row>
    <row r="45" spans="1:9" s="74" customFormat="1" ht="104.25" customHeight="1">
      <c r="A45" s="76"/>
      <c r="B45" s="11" t="s">
        <v>281</v>
      </c>
      <c r="C45" s="135" t="s">
        <v>264</v>
      </c>
      <c r="D45" s="136"/>
      <c r="E45" s="136"/>
      <c r="F45" s="136"/>
      <c r="G45" s="137"/>
      <c r="H45" s="13">
        <f>0.2</f>
        <v>0.2</v>
      </c>
      <c r="I45" s="21"/>
    </row>
    <row r="46" spans="1:9" s="74" customFormat="1" ht="91.5" customHeight="1">
      <c r="A46" s="76"/>
      <c r="B46" s="11" t="s">
        <v>280</v>
      </c>
      <c r="C46" s="135" t="s">
        <v>267</v>
      </c>
      <c r="D46" s="136"/>
      <c r="E46" s="136"/>
      <c r="F46" s="136"/>
      <c r="G46" s="137"/>
      <c r="H46" s="13">
        <f>40</f>
        <v>40</v>
      </c>
      <c r="I46" s="21"/>
    </row>
    <row r="47" spans="1:9" s="74" customFormat="1" ht="141.75" customHeight="1">
      <c r="A47" s="76"/>
      <c r="B47" s="11" t="s">
        <v>308</v>
      </c>
      <c r="C47" s="135" t="s">
        <v>307</v>
      </c>
      <c r="D47" s="136"/>
      <c r="E47" s="136"/>
      <c r="F47" s="136"/>
      <c r="G47" s="137"/>
      <c r="H47" s="13">
        <f>250</f>
        <v>250</v>
      </c>
      <c r="I47" s="21"/>
    </row>
    <row r="48" spans="1:9" s="74" customFormat="1" ht="40.5" customHeight="1">
      <c r="A48" s="76"/>
      <c r="B48" s="11" t="s">
        <v>334</v>
      </c>
      <c r="C48" s="135" t="s">
        <v>336</v>
      </c>
      <c r="D48" s="136"/>
      <c r="E48" s="136"/>
      <c r="F48" s="136"/>
      <c r="G48" s="137"/>
      <c r="H48" s="13">
        <v>12</v>
      </c>
      <c r="I48" s="21"/>
    </row>
    <row r="49" spans="1:9" s="74" customFormat="1" ht="129" customHeight="1">
      <c r="A49" s="76"/>
      <c r="B49" s="11" t="s">
        <v>364</v>
      </c>
      <c r="C49" s="135" t="s">
        <v>365</v>
      </c>
      <c r="D49" s="136"/>
      <c r="E49" s="136"/>
      <c r="F49" s="136"/>
      <c r="G49" s="137"/>
      <c r="H49" s="13">
        <f>0+5.5</f>
        <v>5.5</v>
      </c>
      <c r="I49" s="21"/>
    </row>
    <row r="50" spans="1:9" s="74" customFormat="1" ht="91.5" hidden="1" customHeight="1">
      <c r="A50" s="76"/>
      <c r="B50" s="11" t="s">
        <v>355</v>
      </c>
      <c r="C50" s="135" t="s">
        <v>354</v>
      </c>
      <c r="D50" s="136"/>
      <c r="E50" s="136"/>
      <c r="F50" s="136"/>
      <c r="G50" s="137"/>
      <c r="H50" s="13">
        <v>0</v>
      </c>
      <c r="I50" s="21"/>
    </row>
    <row r="51" spans="1:9" s="74" customFormat="1" ht="13.5" customHeight="1">
      <c r="A51" s="76"/>
      <c r="B51" s="32" t="s">
        <v>60</v>
      </c>
      <c r="C51" s="154" t="s">
        <v>61</v>
      </c>
      <c r="D51" s="155"/>
      <c r="E51" s="155"/>
      <c r="F51" s="155"/>
      <c r="G51" s="156"/>
      <c r="H51" s="10">
        <f>SUM(H52:H58)</f>
        <v>16359.9</v>
      </c>
      <c r="I51" s="21"/>
    </row>
    <row r="52" spans="1:9" s="74" customFormat="1" ht="77.25" customHeight="1">
      <c r="A52" s="76"/>
      <c r="B52" s="12" t="s">
        <v>315</v>
      </c>
      <c r="C52" s="143" t="s">
        <v>282</v>
      </c>
      <c r="D52" s="144"/>
      <c r="E52" s="144"/>
      <c r="F52" s="144"/>
      <c r="G52" s="145"/>
      <c r="H52" s="9">
        <v>8432.9</v>
      </c>
      <c r="I52" s="21"/>
    </row>
    <row r="53" spans="1:9" s="74" customFormat="1" ht="60.75" customHeight="1">
      <c r="A53" s="76"/>
      <c r="B53" s="12" t="s">
        <v>316</v>
      </c>
      <c r="C53" s="143" t="s">
        <v>283</v>
      </c>
      <c r="D53" s="144"/>
      <c r="E53" s="144"/>
      <c r="F53" s="144"/>
      <c r="G53" s="145"/>
      <c r="H53" s="9">
        <v>1020.5</v>
      </c>
      <c r="I53" s="21"/>
    </row>
    <row r="54" spans="1:9" s="74" customFormat="1" ht="91.5" customHeight="1">
      <c r="A54" s="76"/>
      <c r="B54" s="12" t="s">
        <v>317</v>
      </c>
      <c r="C54" s="143" t="s">
        <v>324</v>
      </c>
      <c r="D54" s="144"/>
      <c r="E54" s="144"/>
      <c r="F54" s="144"/>
      <c r="G54" s="145"/>
      <c r="H54" s="9">
        <f>511.7+81.4</f>
        <v>593.1</v>
      </c>
      <c r="I54" s="21"/>
    </row>
    <row r="55" spans="1:9" s="74" customFormat="1" ht="61.5" customHeight="1">
      <c r="A55" s="76"/>
      <c r="B55" s="12" t="s">
        <v>318</v>
      </c>
      <c r="C55" s="143" t="s">
        <v>128</v>
      </c>
      <c r="D55" s="144"/>
      <c r="E55" s="144"/>
      <c r="F55" s="144"/>
      <c r="G55" s="145"/>
      <c r="H55" s="9">
        <v>3.8</v>
      </c>
      <c r="I55" s="21"/>
    </row>
    <row r="56" spans="1:9" s="74" customFormat="1" ht="30" customHeight="1">
      <c r="A56" s="76"/>
      <c r="B56" s="12" t="s">
        <v>327</v>
      </c>
      <c r="C56" s="143" t="s">
        <v>329</v>
      </c>
      <c r="D56" s="144"/>
      <c r="E56" s="144"/>
      <c r="F56" s="144"/>
      <c r="G56" s="145"/>
      <c r="H56" s="9">
        <v>2803.4</v>
      </c>
      <c r="I56" s="21"/>
    </row>
    <row r="57" spans="1:9" s="74" customFormat="1" ht="45" customHeight="1">
      <c r="A57" s="76"/>
      <c r="B57" s="12" t="s">
        <v>342</v>
      </c>
      <c r="C57" s="143" t="s">
        <v>343</v>
      </c>
      <c r="D57" s="144"/>
      <c r="E57" s="144"/>
      <c r="F57" s="144"/>
      <c r="G57" s="145"/>
      <c r="H57" s="9">
        <f>0+3500</f>
        <v>3500</v>
      </c>
      <c r="I57" s="21"/>
    </row>
    <row r="58" spans="1:9" s="74" customFormat="1" ht="107.25" customHeight="1">
      <c r="A58" s="76"/>
      <c r="B58" s="12" t="s">
        <v>335</v>
      </c>
      <c r="C58" s="143" t="s">
        <v>337</v>
      </c>
      <c r="D58" s="144"/>
      <c r="E58" s="144"/>
      <c r="F58" s="144"/>
      <c r="G58" s="145"/>
      <c r="H58" s="9">
        <f>0+6.2</f>
        <v>6.2</v>
      </c>
      <c r="I58" s="21"/>
    </row>
    <row r="59" spans="1:9" s="74" customFormat="1" ht="14.25" customHeight="1">
      <c r="A59" s="76"/>
      <c r="B59" s="33"/>
      <c r="C59" s="182" t="s">
        <v>321</v>
      </c>
      <c r="D59" s="183"/>
      <c r="E59" s="183"/>
      <c r="F59" s="183"/>
      <c r="G59" s="184"/>
      <c r="H59" s="10">
        <f>SUM(H51,H35)</f>
        <v>34745.4</v>
      </c>
      <c r="I59" s="21"/>
    </row>
    <row r="60" spans="1:9" s="74" customFormat="1" ht="15" customHeight="1">
      <c r="A60" s="76"/>
      <c r="B60" s="79"/>
      <c r="C60" s="80"/>
      <c r="D60" s="80"/>
      <c r="E60" s="80"/>
      <c r="F60" s="80"/>
      <c r="G60" s="80"/>
      <c r="H60" s="81"/>
      <c r="I60" s="21"/>
    </row>
    <row r="61" spans="1:9" s="74" customFormat="1" ht="30.75" customHeight="1">
      <c r="A61" s="133" t="s">
        <v>378</v>
      </c>
      <c r="B61" s="133"/>
      <c r="C61" s="133"/>
      <c r="D61" s="133"/>
      <c r="E61" s="133"/>
      <c r="F61" s="133"/>
      <c r="G61" s="133"/>
      <c r="H61" s="133"/>
      <c r="I61" s="21"/>
    </row>
    <row r="62" spans="1:9" s="74" customFormat="1" ht="15" customHeight="1">
      <c r="A62" s="76"/>
      <c r="B62" s="79"/>
      <c r="C62" s="80"/>
      <c r="D62" s="80"/>
      <c r="E62" s="80"/>
      <c r="F62" s="80"/>
      <c r="G62" s="149" t="s">
        <v>5</v>
      </c>
      <c r="H62" s="149"/>
      <c r="I62" s="21"/>
    </row>
    <row r="63" spans="1:9" s="74" customFormat="1" ht="15" customHeight="1">
      <c r="A63" s="76"/>
      <c r="B63" s="82" t="s">
        <v>55</v>
      </c>
      <c r="C63" s="150" t="s">
        <v>7</v>
      </c>
      <c r="D63" s="150"/>
      <c r="E63" s="150"/>
      <c r="F63" s="150"/>
      <c r="G63" s="150"/>
      <c r="H63" s="82" t="s">
        <v>4</v>
      </c>
      <c r="I63" s="21"/>
    </row>
    <row r="64" spans="1:9" s="74" customFormat="1" ht="14.25" customHeight="1">
      <c r="A64" s="76"/>
      <c r="B64" s="83" t="s">
        <v>64</v>
      </c>
      <c r="C64" s="151" t="s">
        <v>65</v>
      </c>
      <c r="D64" s="152"/>
      <c r="E64" s="152"/>
      <c r="F64" s="152"/>
      <c r="G64" s="153"/>
      <c r="H64" s="77">
        <f>H65+H68+H69</f>
        <v>4526.7</v>
      </c>
      <c r="I64" s="84"/>
    </row>
    <row r="65" spans="1:9" s="74" customFormat="1" ht="39" customHeight="1">
      <c r="A65" s="76"/>
      <c r="B65" s="83" t="s">
        <v>66</v>
      </c>
      <c r="C65" s="151" t="s">
        <v>91</v>
      </c>
      <c r="D65" s="152"/>
      <c r="E65" s="152"/>
      <c r="F65" s="152"/>
      <c r="G65" s="153"/>
      <c r="H65" s="85">
        <f>H66</f>
        <v>1020.5</v>
      </c>
      <c r="I65" s="21"/>
    </row>
    <row r="66" spans="1:9" s="74" customFormat="1" ht="25.5" customHeight="1">
      <c r="A66" s="76"/>
      <c r="B66" s="83" t="s">
        <v>319</v>
      </c>
      <c r="C66" s="135" t="s">
        <v>284</v>
      </c>
      <c r="D66" s="136"/>
      <c r="E66" s="136"/>
      <c r="F66" s="136"/>
      <c r="G66" s="137"/>
      <c r="H66" s="86">
        <f>H67</f>
        <v>1020.5</v>
      </c>
    </row>
    <row r="67" spans="1:9" s="74" customFormat="1" ht="52.5" customHeight="1">
      <c r="A67" s="76"/>
      <c r="B67" s="30" t="s">
        <v>316</v>
      </c>
      <c r="C67" s="135" t="s">
        <v>283</v>
      </c>
      <c r="D67" s="136"/>
      <c r="E67" s="136"/>
      <c r="F67" s="136"/>
      <c r="G67" s="137"/>
      <c r="H67" s="77">
        <f>H53</f>
        <v>1020.5</v>
      </c>
      <c r="I67" s="21"/>
    </row>
    <row r="68" spans="1:9" s="74" customFormat="1" ht="39" customHeight="1">
      <c r="A68" s="76"/>
      <c r="B68" s="30" t="s">
        <v>342</v>
      </c>
      <c r="C68" s="135" t="s">
        <v>343</v>
      </c>
      <c r="D68" s="136"/>
      <c r="E68" s="136"/>
      <c r="F68" s="136"/>
      <c r="G68" s="137"/>
      <c r="H68" s="77">
        <f>H57</f>
        <v>3500</v>
      </c>
      <c r="I68" s="21"/>
    </row>
    <row r="69" spans="1:9" s="74" customFormat="1" ht="79.5" customHeight="1">
      <c r="A69" s="76"/>
      <c r="B69" s="30" t="s">
        <v>335</v>
      </c>
      <c r="C69" s="135" t="s">
        <v>337</v>
      </c>
      <c r="D69" s="136"/>
      <c r="E69" s="136"/>
      <c r="F69" s="136"/>
      <c r="G69" s="137"/>
      <c r="H69" s="77">
        <f>H58</f>
        <v>6.2</v>
      </c>
      <c r="I69" s="21"/>
    </row>
    <row r="70" spans="1:9" s="74" customFormat="1" ht="15.75" customHeight="1">
      <c r="A70" s="76"/>
      <c r="B70" s="87"/>
      <c r="C70" s="88"/>
      <c r="D70" s="88"/>
      <c r="E70" s="88"/>
      <c r="F70" s="88"/>
      <c r="G70" s="88"/>
      <c r="H70" s="89"/>
      <c r="I70" s="21"/>
    </row>
    <row r="71" spans="1:9" s="74" customFormat="1" ht="50.25" customHeight="1">
      <c r="A71" s="133" t="s">
        <v>379</v>
      </c>
      <c r="B71" s="133"/>
      <c r="C71" s="133"/>
      <c r="D71" s="133"/>
      <c r="E71" s="133"/>
      <c r="F71" s="133"/>
      <c r="G71" s="133"/>
      <c r="H71" s="133"/>
      <c r="I71" s="21"/>
    </row>
    <row r="72" spans="1:9">
      <c r="F72" s="90" t="s">
        <v>5</v>
      </c>
    </row>
    <row r="73" spans="1:9" ht="15" customHeight="1">
      <c r="A73" s="40" t="s">
        <v>6</v>
      </c>
      <c r="B73" s="2" t="s">
        <v>7</v>
      </c>
      <c r="C73" s="4" t="s">
        <v>62</v>
      </c>
      <c r="D73" s="4" t="s">
        <v>8</v>
      </c>
      <c r="E73" s="162" t="s">
        <v>4</v>
      </c>
      <c r="F73" s="163"/>
    </row>
    <row r="74" spans="1:9" ht="15" customHeight="1">
      <c r="A74" s="187" t="s">
        <v>63</v>
      </c>
      <c r="B74" s="188"/>
      <c r="C74" s="188"/>
      <c r="D74" s="189"/>
      <c r="E74" s="171">
        <f>SUM(E75,E81,E83,E86,E89,E92,E97,E94,E99)</f>
        <v>36003.200000000004</v>
      </c>
      <c r="F74" s="172"/>
    </row>
    <row r="75" spans="1:9">
      <c r="A75" s="34" t="s">
        <v>9</v>
      </c>
      <c r="B75" s="34" t="s">
        <v>10</v>
      </c>
      <c r="C75" s="91" t="s">
        <v>11</v>
      </c>
      <c r="D75" s="91" t="s">
        <v>12</v>
      </c>
      <c r="E75" s="171">
        <f>SUM(E76:E80)</f>
        <v>9838.5</v>
      </c>
      <c r="F75" s="172"/>
    </row>
    <row r="76" spans="1:9" ht="27" customHeight="1">
      <c r="A76" s="2"/>
      <c r="B76" s="2" t="s">
        <v>48</v>
      </c>
      <c r="C76" s="92" t="s">
        <v>11</v>
      </c>
      <c r="D76" s="92" t="s">
        <v>13</v>
      </c>
      <c r="E76" s="147">
        <f>H272</f>
        <v>1113.5</v>
      </c>
      <c r="F76" s="148"/>
    </row>
    <row r="77" spans="1:9" ht="39.75" customHeight="1">
      <c r="A77" s="2"/>
      <c r="B77" s="2" t="s">
        <v>113</v>
      </c>
      <c r="C77" s="92" t="s">
        <v>11</v>
      </c>
      <c r="D77" s="92" t="s">
        <v>14</v>
      </c>
      <c r="E77" s="147">
        <f>H277</f>
        <v>5179.1000000000004</v>
      </c>
      <c r="F77" s="148"/>
    </row>
    <row r="78" spans="1:9" ht="27.75" customHeight="1">
      <c r="A78" s="2"/>
      <c r="B78" s="2" t="s">
        <v>101</v>
      </c>
      <c r="C78" s="92" t="s">
        <v>11</v>
      </c>
      <c r="D78" s="92" t="s">
        <v>86</v>
      </c>
      <c r="E78" s="147">
        <f>H287</f>
        <v>151.4</v>
      </c>
      <c r="F78" s="148"/>
    </row>
    <row r="79" spans="1:9" ht="13.5" customHeight="1">
      <c r="A79" s="2"/>
      <c r="B79" s="2" t="s">
        <v>92</v>
      </c>
      <c r="C79" s="92" t="s">
        <v>11</v>
      </c>
      <c r="D79" s="92" t="s">
        <v>45</v>
      </c>
      <c r="E79" s="147">
        <f>H292</f>
        <v>40</v>
      </c>
      <c r="F79" s="148"/>
    </row>
    <row r="80" spans="1:9" ht="13.5" customHeight="1">
      <c r="A80" s="2"/>
      <c r="B80" s="2" t="s">
        <v>15</v>
      </c>
      <c r="C80" s="92" t="s">
        <v>11</v>
      </c>
      <c r="D80" s="46" t="s">
        <v>49</v>
      </c>
      <c r="E80" s="147">
        <f>H297</f>
        <v>3354.5</v>
      </c>
      <c r="F80" s="148"/>
    </row>
    <row r="81" spans="1:9">
      <c r="A81" s="34" t="s">
        <v>16</v>
      </c>
      <c r="B81" s="34" t="s">
        <v>17</v>
      </c>
      <c r="C81" s="91" t="s">
        <v>13</v>
      </c>
      <c r="D81" s="91" t="s">
        <v>12</v>
      </c>
      <c r="E81" s="171">
        <f>E82</f>
        <v>593.1</v>
      </c>
      <c r="F81" s="172"/>
      <c r="H81" s="67"/>
      <c r="I81" s="67"/>
    </row>
    <row r="82" spans="1:9">
      <c r="A82" s="2"/>
      <c r="B82" s="2" t="s">
        <v>18</v>
      </c>
      <c r="C82" s="92" t="s">
        <v>13</v>
      </c>
      <c r="D82" s="92" t="s">
        <v>19</v>
      </c>
      <c r="E82" s="147">
        <f>H314</f>
        <v>593.1</v>
      </c>
      <c r="F82" s="148"/>
      <c r="H82" s="67"/>
      <c r="I82" s="67"/>
    </row>
    <row r="83" spans="1:9" ht="15" customHeight="1">
      <c r="A83" s="34" t="s">
        <v>20</v>
      </c>
      <c r="B83" s="34" t="s">
        <v>43</v>
      </c>
      <c r="C83" s="91" t="s">
        <v>19</v>
      </c>
      <c r="D83" s="91" t="s">
        <v>12</v>
      </c>
      <c r="E83" s="171">
        <f>SUM(E84:E85)</f>
        <v>123</v>
      </c>
      <c r="F83" s="172"/>
    </row>
    <row r="84" spans="1:9" ht="25.5">
      <c r="A84" s="2"/>
      <c r="B84" s="2" t="s">
        <v>286</v>
      </c>
      <c r="C84" s="92" t="s">
        <v>19</v>
      </c>
      <c r="D84" s="92" t="s">
        <v>287</v>
      </c>
      <c r="E84" s="160">
        <f>H320</f>
        <v>63</v>
      </c>
      <c r="F84" s="161"/>
    </row>
    <row r="85" spans="1:9" ht="27" customHeight="1">
      <c r="A85" s="2"/>
      <c r="B85" s="2" t="s">
        <v>44</v>
      </c>
      <c r="C85" s="46" t="s">
        <v>19</v>
      </c>
      <c r="D85" s="46">
        <v>14</v>
      </c>
      <c r="E85" s="160">
        <f>H326</f>
        <v>60</v>
      </c>
      <c r="F85" s="161"/>
    </row>
    <row r="86" spans="1:9">
      <c r="A86" s="34" t="s">
        <v>22</v>
      </c>
      <c r="B86" s="34" t="s">
        <v>23</v>
      </c>
      <c r="C86" s="44" t="s">
        <v>14</v>
      </c>
      <c r="D86" s="44" t="s">
        <v>12</v>
      </c>
      <c r="E86" s="171">
        <f>SUM(E87:E88)</f>
        <v>4021.6</v>
      </c>
      <c r="F86" s="172"/>
    </row>
    <row r="87" spans="1:9">
      <c r="A87" s="2"/>
      <c r="B87" s="2" t="s">
        <v>87</v>
      </c>
      <c r="C87" s="46" t="s">
        <v>14</v>
      </c>
      <c r="D87" s="46" t="s">
        <v>21</v>
      </c>
      <c r="E87" s="147">
        <f>H337</f>
        <v>4016.6</v>
      </c>
      <c r="F87" s="148"/>
    </row>
    <row r="88" spans="1:9">
      <c r="A88" s="2"/>
      <c r="B88" s="2" t="s">
        <v>24</v>
      </c>
      <c r="C88" s="46" t="s">
        <v>14</v>
      </c>
      <c r="D88" s="46">
        <v>12</v>
      </c>
      <c r="E88" s="147">
        <f>H346</f>
        <v>5</v>
      </c>
      <c r="F88" s="148"/>
    </row>
    <row r="89" spans="1:9">
      <c r="A89" s="34" t="s">
        <v>25</v>
      </c>
      <c r="B89" s="34" t="s">
        <v>26</v>
      </c>
      <c r="C89" s="44" t="s">
        <v>27</v>
      </c>
      <c r="D89" s="44" t="s">
        <v>12</v>
      </c>
      <c r="E89" s="171">
        <f>SUM(E90:F91)</f>
        <v>5103.1000000000004</v>
      </c>
      <c r="F89" s="172"/>
    </row>
    <row r="90" spans="1:9">
      <c r="A90" s="2"/>
      <c r="B90" s="2" t="s">
        <v>28</v>
      </c>
      <c r="C90" s="46" t="s">
        <v>27</v>
      </c>
      <c r="D90" s="46" t="s">
        <v>13</v>
      </c>
      <c r="E90" s="147">
        <f>H353</f>
        <v>200</v>
      </c>
      <c r="F90" s="148"/>
      <c r="H90" s="67"/>
      <c r="I90" s="67"/>
    </row>
    <row r="91" spans="1:9">
      <c r="A91" s="2"/>
      <c r="B91" s="2" t="s">
        <v>29</v>
      </c>
      <c r="C91" s="46" t="s">
        <v>27</v>
      </c>
      <c r="D91" s="46" t="s">
        <v>19</v>
      </c>
      <c r="E91" s="147">
        <f>H359</f>
        <v>4903.1000000000004</v>
      </c>
      <c r="F91" s="148"/>
      <c r="I91" s="21"/>
    </row>
    <row r="92" spans="1:9">
      <c r="A92" s="34" t="s">
        <v>30</v>
      </c>
      <c r="B92" s="34" t="s">
        <v>114</v>
      </c>
      <c r="C92" s="44" t="s">
        <v>31</v>
      </c>
      <c r="D92" s="44" t="s">
        <v>12</v>
      </c>
      <c r="E92" s="171">
        <f>E93</f>
        <v>15552.599999999999</v>
      </c>
      <c r="F92" s="172"/>
      <c r="I92" s="21"/>
    </row>
    <row r="93" spans="1:9">
      <c r="A93" s="2"/>
      <c r="B93" s="2" t="s">
        <v>32</v>
      </c>
      <c r="C93" s="46" t="s">
        <v>31</v>
      </c>
      <c r="D93" s="46" t="s">
        <v>11</v>
      </c>
      <c r="E93" s="147">
        <f>H382</f>
        <v>15552.599999999999</v>
      </c>
      <c r="F93" s="148"/>
      <c r="I93" s="89"/>
    </row>
    <row r="94" spans="1:9">
      <c r="A94" s="34" t="s">
        <v>33</v>
      </c>
      <c r="B94" s="34" t="s">
        <v>35</v>
      </c>
      <c r="C94" s="44">
        <v>10</v>
      </c>
      <c r="D94" s="44" t="s">
        <v>12</v>
      </c>
      <c r="E94" s="171">
        <f>SUM(E95:E96)</f>
        <v>641.29999999999995</v>
      </c>
      <c r="F94" s="172"/>
      <c r="I94" s="21"/>
    </row>
    <row r="95" spans="1:9" ht="14.25" customHeight="1">
      <c r="A95" s="2"/>
      <c r="B95" s="2" t="s">
        <v>36</v>
      </c>
      <c r="C95" s="46">
        <v>10</v>
      </c>
      <c r="D95" s="46" t="s">
        <v>11</v>
      </c>
      <c r="E95" s="147">
        <f>H405</f>
        <v>613.29999999999995</v>
      </c>
      <c r="F95" s="148"/>
    </row>
    <row r="96" spans="1:9" ht="13.5" customHeight="1">
      <c r="A96" s="2"/>
      <c r="B96" s="2" t="s">
        <v>37</v>
      </c>
      <c r="C96" s="46">
        <v>10</v>
      </c>
      <c r="D96" s="46" t="s">
        <v>19</v>
      </c>
      <c r="E96" s="147">
        <f>H411</f>
        <v>28</v>
      </c>
      <c r="F96" s="148"/>
    </row>
    <row r="97" spans="1:9" ht="14.25" customHeight="1">
      <c r="A97" s="34" t="s">
        <v>34</v>
      </c>
      <c r="B97" s="34" t="s">
        <v>50</v>
      </c>
      <c r="C97" s="44" t="s">
        <v>45</v>
      </c>
      <c r="D97" s="44" t="s">
        <v>12</v>
      </c>
      <c r="E97" s="171">
        <f>SUM(E98:F98)</f>
        <v>60</v>
      </c>
      <c r="F97" s="172"/>
    </row>
    <row r="98" spans="1:9" ht="13.5" customHeight="1">
      <c r="A98" s="2"/>
      <c r="B98" s="2" t="s">
        <v>51</v>
      </c>
      <c r="C98" s="4">
        <v>11</v>
      </c>
      <c r="D98" s="46" t="s">
        <v>11</v>
      </c>
      <c r="E98" s="147">
        <f>H418</f>
        <v>60</v>
      </c>
      <c r="F98" s="148"/>
    </row>
    <row r="99" spans="1:9" ht="14.25" customHeight="1">
      <c r="A99" s="34" t="s">
        <v>93</v>
      </c>
      <c r="B99" s="34" t="s">
        <v>116</v>
      </c>
      <c r="C99" s="44" t="s">
        <v>85</v>
      </c>
      <c r="D99" s="44" t="s">
        <v>12</v>
      </c>
      <c r="E99" s="171">
        <f>SUM(E100:E100)</f>
        <v>70</v>
      </c>
      <c r="F99" s="172"/>
    </row>
    <row r="100" spans="1:9" ht="13.5" customHeight="1">
      <c r="A100" s="2"/>
      <c r="B100" s="2" t="s">
        <v>117</v>
      </c>
      <c r="C100" s="4">
        <v>12</v>
      </c>
      <c r="D100" s="46" t="s">
        <v>14</v>
      </c>
      <c r="E100" s="147">
        <f>H425</f>
        <v>70</v>
      </c>
      <c r="F100" s="148"/>
    </row>
    <row r="101" spans="1:9" ht="13.5" customHeight="1">
      <c r="A101" s="93"/>
      <c r="B101" s="94"/>
      <c r="C101" s="95"/>
      <c r="D101" s="95"/>
      <c r="E101" s="96"/>
      <c r="F101" s="96"/>
    </row>
    <row r="102" spans="1:9" ht="15" customHeight="1">
      <c r="A102" s="70"/>
      <c r="B102" s="70"/>
      <c r="C102" s="70"/>
      <c r="D102" s="70"/>
      <c r="E102" s="70"/>
      <c r="F102" s="70"/>
      <c r="G102" s="70"/>
      <c r="H102" s="70"/>
    </row>
    <row r="103" spans="1:9" s="97" customFormat="1" ht="61.5" customHeight="1">
      <c r="A103" s="139" t="s">
        <v>380</v>
      </c>
      <c r="B103" s="139"/>
      <c r="C103" s="139"/>
      <c r="D103" s="139"/>
      <c r="E103" s="139"/>
      <c r="F103" s="139"/>
      <c r="G103" s="139"/>
      <c r="H103" s="139"/>
      <c r="I103" s="64"/>
    </row>
    <row r="104" spans="1:9" ht="15" customHeight="1">
      <c r="A104" s="98"/>
      <c r="B104" s="98"/>
      <c r="C104" s="98"/>
      <c r="D104" s="98"/>
      <c r="E104" s="98"/>
      <c r="F104" s="98"/>
      <c r="G104" s="190" t="s">
        <v>47</v>
      </c>
      <c r="H104" s="190"/>
    </row>
    <row r="105" spans="1:9" ht="15.75" customHeight="1">
      <c r="A105" s="99" t="s">
        <v>6</v>
      </c>
      <c r="B105" s="185" t="s">
        <v>7</v>
      </c>
      <c r="C105" s="186"/>
      <c r="D105" s="30" t="s">
        <v>38</v>
      </c>
      <c r="E105" s="30" t="s">
        <v>8</v>
      </c>
      <c r="F105" s="30" t="s">
        <v>39</v>
      </c>
      <c r="G105" s="30" t="s">
        <v>40</v>
      </c>
      <c r="H105" s="100" t="s">
        <v>4</v>
      </c>
    </row>
    <row r="106" spans="1:9" ht="12.75" customHeight="1">
      <c r="A106" s="34"/>
      <c r="B106" s="200" t="s">
        <v>41</v>
      </c>
      <c r="C106" s="201"/>
      <c r="D106" s="35" t="s">
        <v>12</v>
      </c>
      <c r="E106" s="36" t="s">
        <v>12</v>
      </c>
      <c r="F106" s="36" t="s">
        <v>130</v>
      </c>
      <c r="G106" s="36" t="s">
        <v>42</v>
      </c>
      <c r="H106" s="22">
        <f>SUM(H107,H149,H155,H172,H188,H217,H253,H260,H240)</f>
        <v>36003.200000000004</v>
      </c>
    </row>
    <row r="107" spans="1:9" ht="12.75" customHeight="1">
      <c r="A107" s="34" t="s">
        <v>9</v>
      </c>
      <c r="B107" s="200" t="s">
        <v>10</v>
      </c>
      <c r="C107" s="201"/>
      <c r="D107" s="35" t="s">
        <v>11</v>
      </c>
      <c r="E107" s="36" t="s">
        <v>12</v>
      </c>
      <c r="F107" s="36" t="s">
        <v>130</v>
      </c>
      <c r="G107" s="36" t="s">
        <v>42</v>
      </c>
      <c r="H107" s="22">
        <f>SUM(H108,H113,H133,H123,H128)</f>
        <v>9838.5</v>
      </c>
    </row>
    <row r="108" spans="1:9" ht="26.25" customHeight="1">
      <c r="A108" s="2"/>
      <c r="B108" s="200" t="s">
        <v>48</v>
      </c>
      <c r="C108" s="201"/>
      <c r="D108" s="35" t="s">
        <v>11</v>
      </c>
      <c r="E108" s="36" t="s">
        <v>13</v>
      </c>
      <c r="F108" s="36" t="s">
        <v>130</v>
      </c>
      <c r="G108" s="36" t="s">
        <v>42</v>
      </c>
      <c r="H108" s="22">
        <f>H109</f>
        <v>1113.5</v>
      </c>
    </row>
    <row r="109" spans="1:9" ht="26.25" customHeight="1">
      <c r="A109" s="2"/>
      <c r="B109" s="202" t="s">
        <v>131</v>
      </c>
      <c r="C109" s="203"/>
      <c r="D109" s="37" t="s">
        <v>11</v>
      </c>
      <c r="E109" s="38" t="s">
        <v>13</v>
      </c>
      <c r="F109" s="38" t="s">
        <v>132</v>
      </c>
      <c r="G109" s="38" t="s">
        <v>42</v>
      </c>
      <c r="H109" s="23">
        <f>H110</f>
        <v>1113.5</v>
      </c>
    </row>
    <row r="110" spans="1:9" ht="14.25" customHeight="1">
      <c r="A110" s="2"/>
      <c r="B110" s="202" t="s">
        <v>243</v>
      </c>
      <c r="C110" s="203"/>
      <c r="D110" s="37" t="s">
        <v>11</v>
      </c>
      <c r="E110" s="38" t="s">
        <v>13</v>
      </c>
      <c r="F110" s="38" t="s">
        <v>133</v>
      </c>
      <c r="G110" s="38" t="s">
        <v>42</v>
      </c>
      <c r="H110" s="23">
        <f>H111</f>
        <v>1113.5</v>
      </c>
    </row>
    <row r="111" spans="1:9" ht="14.25" customHeight="1">
      <c r="A111" s="2"/>
      <c r="B111" s="202" t="s">
        <v>94</v>
      </c>
      <c r="C111" s="203"/>
      <c r="D111" s="37" t="s">
        <v>11</v>
      </c>
      <c r="E111" s="38" t="s">
        <v>13</v>
      </c>
      <c r="F111" s="38" t="s">
        <v>134</v>
      </c>
      <c r="G111" s="38" t="s">
        <v>42</v>
      </c>
      <c r="H111" s="23">
        <f>H112</f>
        <v>1113.5</v>
      </c>
    </row>
    <row r="112" spans="1:9" ht="52.5" customHeight="1">
      <c r="A112" s="2"/>
      <c r="B112" s="202" t="s">
        <v>118</v>
      </c>
      <c r="C112" s="203"/>
      <c r="D112" s="37" t="s">
        <v>11</v>
      </c>
      <c r="E112" s="38" t="s">
        <v>13</v>
      </c>
      <c r="F112" s="38" t="s">
        <v>134</v>
      </c>
      <c r="G112" s="38" t="s">
        <v>95</v>
      </c>
      <c r="H112" s="23">
        <f>1102.3+11.2</f>
        <v>1113.5</v>
      </c>
    </row>
    <row r="113" spans="1:8" ht="39.75" customHeight="1">
      <c r="A113" s="2"/>
      <c r="B113" s="200" t="s">
        <v>113</v>
      </c>
      <c r="C113" s="201"/>
      <c r="D113" s="35" t="s">
        <v>11</v>
      </c>
      <c r="E113" s="36" t="s">
        <v>14</v>
      </c>
      <c r="F113" s="36" t="s">
        <v>130</v>
      </c>
      <c r="G113" s="36" t="s">
        <v>42</v>
      </c>
      <c r="H113" s="22">
        <f>H114</f>
        <v>5179.1000000000004</v>
      </c>
    </row>
    <row r="114" spans="1:8" ht="12.75" customHeight="1">
      <c r="A114" s="2"/>
      <c r="B114" s="202" t="s">
        <v>104</v>
      </c>
      <c r="C114" s="203"/>
      <c r="D114" s="37" t="s">
        <v>11</v>
      </c>
      <c r="E114" s="38" t="s">
        <v>14</v>
      </c>
      <c r="F114" s="38" t="s">
        <v>135</v>
      </c>
      <c r="G114" s="38" t="s">
        <v>42</v>
      </c>
      <c r="H114" s="23">
        <f>SUM(H115+H120)</f>
        <v>5179.1000000000004</v>
      </c>
    </row>
    <row r="115" spans="1:8" ht="27" customHeight="1">
      <c r="A115" s="2"/>
      <c r="B115" s="202" t="s">
        <v>244</v>
      </c>
      <c r="C115" s="203"/>
      <c r="D115" s="37" t="s">
        <v>11</v>
      </c>
      <c r="E115" s="38" t="s">
        <v>14</v>
      </c>
      <c r="F115" s="38" t="s">
        <v>136</v>
      </c>
      <c r="G115" s="38" t="s">
        <v>42</v>
      </c>
      <c r="H115" s="23">
        <f>H116</f>
        <v>5175.3</v>
      </c>
    </row>
    <row r="116" spans="1:8" ht="14.25" customHeight="1">
      <c r="A116" s="2"/>
      <c r="B116" s="202" t="s">
        <v>94</v>
      </c>
      <c r="C116" s="203"/>
      <c r="D116" s="37" t="s">
        <v>11</v>
      </c>
      <c r="E116" s="38" t="s">
        <v>14</v>
      </c>
      <c r="F116" s="38" t="s">
        <v>137</v>
      </c>
      <c r="G116" s="38" t="s">
        <v>42</v>
      </c>
      <c r="H116" s="23">
        <f>SUM(H117:H119)</f>
        <v>5175.3</v>
      </c>
    </row>
    <row r="117" spans="1:8" ht="52.5" customHeight="1">
      <c r="A117" s="2"/>
      <c r="B117" s="202" t="s">
        <v>118</v>
      </c>
      <c r="C117" s="203"/>
      <c r="D117" s="37" t="s">
        <v>11</v>
      </c>
      <c r="E117" s="38" t="s">
        <v>14</v>
      </c>
      <c r="F117" s="38" t="s">
        <v>137</v>
      </c>
      <c r="G117" s="38" t="s">
        <v>95</v>
      </c>
      <c r="H117" s="23">
        <f>4439.6+45.4</f>
        <v>4485</v>
      </c>
    </row>
    <row r="118" spans="1:8" ht="26.25" customHeight="1">
      <c r="A118" s="2"/>
      <c r="B118" s="202" t="s">
        <v>245</v>
      </c>
      <c r="C118" s="203"/>
      <c r="D118" s="37" t="s">
        <v>11</v>
      </c>
      <c r="E118" s="38" t="s">
        <v>14</v>
      </c>
      <c r="F118" s="38" t="s">
        <v>137</v>
      </c>
      <c r="G118" s="38" t="s">
        <v>97</v>
      </c>
      <c r="H118" s="23">
        <f>575+8.5</f>
        <v>583.5</v>
      </c>
    </row>
    <row r="119" spans="1:8" ht="12.75" customHeight="1">
      <c r="A119" s="2"/>
      <c r="B119" s="202" t="s">
        <v>98</v>
      </c>
      <c r="C119" s="203"/>
      <c r="D119" s="37" t="s">
        <v>11</v>
      </c>
      <c r="E119" s="38" t="s">
        <v>14</v>
      </c>
      <c r="F119" s="38" t="s">
        <v>137</v>
      </c>
      <c r="G119" s="38" t="s">
        <v>99</v>
      </c>
      <c r="H119" s="23">
        <f>25+(11.7+56.2)+13.9</f>
        <v>106.80000000000001</v>
      </c>
    </row>
    <row r="120" spans="1:8" ht="12.75" customHeight="1">
      <c r="A120" s="2"/>
      <c r="B120" s="202" t="s">
        <v>246</v>
      </c>
      <c r="C120" s="203"/>
      <c r="D120" s="37" t="s">
        <v>11</v>
      </c>
      <c r="E120" s="38" t="s">
        <v>14</v>
      </c>
      <c r="F120" s="38" t="s">
        <v>159</v>
      </c>
      <c r="G120" s="38" t="s">
        <v>42</v>
      </c>
      <c r="H120" s="23">
        <f>H121</f>
        <v>3.8</v>
      </c>
    </row>
    <row r="121" spans="1:8" ht="27" customHeight="1">
      <c r="A121" s="2"/>
      <c r="B121" s="202" t="s">
        <v>100</v>
      </c>
      <c r="C121" s="203"/>
      <c r="D121" s="37" t="s">
        <v>11</v>
      </c>
      <c r="E121" s="38" t="s">
        <v>14</v>
      </c>
      <c r="F121" s="38" t="s">
        <v>139</v>
      </c>
      <c r="G121" s="38" t="s">
        <v>42</v>
      </c>
      <c r="H121" s="23">
        <f>H122</f>
        <v>3.8</v>
      </c>
    </row>
    <row r="122" spans="1:8" ht="27" customHeight="1">
      <c r="A122" s="2"/>
      <c r="B122" s="202" t="s">
        <v>245</v>
      </c>
      <c r="C122" s="203"/>
      <c r="D122" s="37" t="s">
        <v>11</v>
      </c>
      <c r="E122" s="38" t="s">
        <v>14</v>
      </c>
      <c r="F122" s="38" t="s">
        <v>139</v>
      </c>
      <c r="G122" s="38" t="s">
        <v>97</v>
      </c>
      <c r="H122" s="23">
        <v>3.8</v>
      </c>
    </row>
    <row r="123" spans="1:8" ht="27" customHeight="1">
      <c r="A123" s="34"/>
      <c r="B123" s="200" t="s">
        <v>101</v>
      </c>
      <c r="C123" s="201"/>
      <c r="D123" s="35" t="s">
        <v>11</v>
      </c>
      <c r="E123" s="36" t="s">
        <v>86</v>
      </c>
      <c r="F123" s="36" t="s">
        <v>130</v>
      </c>
      <c r="G123" s="36" t="s">
        <v>42</v>
      </c>
      <c r="H123" s="22">
        <f>H124</f>
        <v>151.4</v>
      </c>
    </row>
    <row r="124" spans="1:8" ht="26.25" customHeight="1">
      <c r="A124" s="2"/>
      <c r="B124" s="202" t="s">
        <v>247</v>
      </c>
      <c r="C124" s="203"/>
      <c r="D124" s="37" t="s">
        <v>11</v>
      </c>
      <c r="E124" s="38" t="s">
        <v>86</v>
      </c>
      <c r="F124" s="38" t="s">
        <v>140</v>
      </c>
      <c r="G124" s="38" t="s">
        <v>42</v>
      </c>
      <c r="H124" s="23">
        <f>H125</f>
        <v>151.4</v>
      </c>
    </row>
    <row r="125" spans="1:8" ht="27.75" customHeight="1">
      <c r="A125" s="2"/>
      <c r="B125" s="202" t="s">
        <v>248</v>
      </c>
      <c r="C125" s="203"/>
      <c r="D125" s="37" t="s">
        <v>11</v>
      </c>
      <c r="E125" s="38" t="s">
        <v>86</v>
      </c>
      <c r="F125" s="38" t="s">
        <v>141</v>
      </c>
      <c r="G125" s="38" t="s">
        <v>42</v>
      </c>
      <c r="H125" s="23">
        <f>H126</f>
        <v>151.4</v>
      </c>
    </row>
    <row r="126" spans="1:8" ht="51" customHeight="1">
      <c r="A126" s="2"/>
      <c r="B126" s="202" t="s">
        <v>142</v>
      </c>
      <c r="C126" s="203"/>
      <c r="D126" s="37" t="s">
        <v>11</v>
      </c>
      <c r="E126" s="38" t="s">
        <v>86</v>
      </c>
      <c r="F126" s="38" t="s">
        <v>143</v>
      </c>
      <c r="G126" s="38" t="s">
        <v>42</v>
      </c>
      <c r="H126" s="23">
        <f>H127</f>
        <v>151.4</v>
      </c>
    </row>
    <row r="127" spans="1:8" ht="14.25" customHeight="1">
      <c r="A127" s="2"/>
      <c r="B127" s="202" t="s">
        <v>102</v>
      </c>
      <c r="C127" s="203"/>
      <c r="D127" s="37" t="s">
        <v>11</v>
      </c>
      <c r="E127" s="38" t="s">
        <v>86</v>
      </c>
      <c r="F127" s="38" t="s">
        <v>143</v>
      </c>
      <c r="G127" s="38" t="s">
        <v>103</v>
      </c>
      <c r="H127" s="23">
        <v>151.4</v>
      </c>
    </row>
    <row r="128" spans="1:8" ht="14.25" customHeight="1">
      <c r="A128" s="34"/>
      <c r="B128" s="200" t="s">
        <v>92</v>
      </c>
      <c r="C128" s="201"/>
      <c r="D128" s="35" t="s">
        <v>11</v>
      </c>
      <c r="E128" s="36" t="s">
        <v>45</v>
      </c>
      <c r="F128" s="36" t="s">
        <v>130</v>
      </c>
      <c r="G128" s="36" t="s">
        <v>42</v>
      </c>
      <c r="H128" s="22">
        <f>SUM(H129)</f>
        <v>40</v>
      </c>
    </row>
    <row r="129" spans="1:8" ht="14.25" customHeight="1">
      <c r="A129" s="2"/>
      <c r="B129" s="202" t="s">
        <v>104</v>
      </c>
      <c r="C129" s="203"/>
      <c r="D129" s="37" t="s">
        <v>11</v>
      </c>
      <c r="E129" s="38" t="s">
        <v>45</v>
      </c>
      <c r="F129" s="38" t="s">
        <v>135</v>
      </c>
      <c r="G129" s="38" t="s">
        <v>42</v>
      </c>
      <c r="H129" s="23">
        <f>H130</f>
        <v>40</v>
      </c>
    </row>
    <row r="130" spans="1:8" ht="14.25" customHeight="1">
      <c r="A130" s="2"/>
      <c r="B130" s="202" t="s">
        <v>120</v>
      </c>
      <c r="C130" s="203"/>
      <c r="D130" s="37" t="s">
        <v>11</v>
      </c>
      <c r="E130" s="38" t="s">
        <v>45</v>
      </c>
      <c r="F130" s="38" t="s">
        <v>144</v>
      </c>
      <c r="G130" s="38" t="s">
        <v>42</v>
      </c>
      <c r="H130" s="23">
        <f>H131</f>
        <v>40</v>
      </c>
    </row>
    <row r="131" spans="1:8" ht="14.25" customHeight="1">
      <c r="A131" s="2"/>
      <c r="B131" s="202" t="s">
        <v>145</v>
      </c>
      <c r="C131" s="203"/>
      <c r="D131" s="37" t="s">
        <v>11</v>
      </c>
      <c r="E131" s="38" t="s">
        <v>45</v>
      </c>
      <c r="F131" s="38" t="s">
        <v>146</v>
      </c>
      <c r="G131" s="38" t="s">
        <v>42</v>
      </c>
      <c r="H131" s="23">
        <f>H132</f>
        <v>40</v>
      </c>
    </row>
    <row r="132" spans="1:8" ht="14.25" customHeight="1">
      <c r="A132" s="2"/>
      <c r="B132" s="202" t="s">
        <v>98</v>
      </c>
      <c r="C132" s="203"/>
      <c r="D132" s="37" t="s">
        <v>11</v>
      </c>
      <c r="E132" s="38" t="s">
        <v>45</v>
      </c>
      <c r="F132" s="38" t="s">
        <v>146</v>
      </c>
      <c r="G132" s="38" t="s">
        <v>99</v>
      </c>
      <c r="H132" s="23">
        <v>40</v>
      </c>
    </row>
    <row r="133" spans="1:8" ht="14.25" customHeight="1">
      <c r="A133" s="34"/>
      <c r="B133" s="200" t="s">
        <v>15</v>
      </c>
      <c r="C133" s="201"/>
      <c r="D133" s="35" t="s">
        <v>11</v>
      </c>
      <c r="E133" s="36" t="s">
        <v>49</v>
      </c>
      <c r="F133" s="36" t="s">
        <v>130</v>
      </c>
      <c r="G133" s="36" t="s">
        <v>42</v>
      </c>
      <c r="H133" s="22">
        <f>H134+H143</f>
        <v>3354.5</v>
      </c>
    </row>
    <row r="134" spans="1:8" ht="27.75" customHeight="1">
      <c r="A134" s="2"/>
      <c r="B134" s="202" t="s">
        <v>147</v>
      </c>
      <c r="C134" s="203"/>
      <c r="D134" s="37" t="s">
        <v>11</v>
      </c>
      <c r="E134" s="38" t="s">
        <v>49</v>
      </c>
      <c r="F134" s="38" t="s">
        <v>148</v>
      </c>
      <c r="G134" s="38" t="s">
        <v>42</v>
      </c>
      <c r="H134" s="23">
        <f>H135+H139</f>
        <v>172</v>
      </c>
    </row>
    <row r="135" spans="1:8" ht="14.25" customHeight="1">
      <c r="A135" s="2"/>
      <c r="B135" s="202" t="s">
        <v>121</v>
      </c>
      <c r="C135" s="203"/>
      <c r="D135" s="37" t="s">
        <v>11</v>
      </c>
      <c r="E135" s="38" t="s">
        <v>49</v>
      </c>
      <c r="F135" s="38" t="s">
        <v>149</v>
      </c>
      <c r="G135" s="38" t="s">
        <v>42</v>
      </c>
      <c r="H135" s="23">
        <f>H136</f>
        <v>90</v>
      </c>
    </row>
    <row r="136" spans="1:8" ht="27" customHeight="1">
      <c r="A136" s="2"/>
      <c r="B136" s="202" t="s">
        <v>150</v>
      </c>
      <c r="C136" s="203"/>
      <c r="D136" s="37" t="s">
        <v>11</v>
      </c>
      <c r="E136" s="38" t="s">
        <v>49</v>
      </c>
      <c r="F136" s="38" t="s">
        <v>151</v>
      </c>
      <c r="G136" s="38" t="s">
        <v>42</v>
      </c>
      <c r="H136" s="23">
        <f>H137</f>
        <v>90</v>
      </c>
    </row>
    <row r="137" spans="1:8" ht="27" customHeight="1">
      <c r="A137" s="2"/>
      <c r="B137" s="202" t="s">
        <v>249</v>
      </c>
      <c r="C137" s="203"/>
      <c r="D137" s="37" t="s">
        <v>11</v>
      </c>
      <c r="E137" s="38" t="s">
        <v>49</v>
      </c>
      <c r="F137" s="38" t="s">
        <v>152</v>
      </c>
      <c r="G137" s="38" t="s">
        <v>42</v>
      </c>
      <c r="H137" s="23">
        <f>H138</f>
        <v>90</v>
      </c>
    </row>
    <row r="138" spans="1:8" ht="13.5" customHeight="1">
      <c r="A138" s="2"/>
      <c r="B138" s="204" t="s">
        <v>106</v>
      </c>
      <c r="C138" s="205"/>
      <c r="D138" s="37" t="s">
        <v>11</v>
      </c>
      <c r="E138" s="38" t="s">
        <v>49</v>
      </c>
      <c r="F138" s="38" t="s">
        <v>152</v>
      </c>
      <c r="G138" s="38" t="s">
        <v>107</v>
      </c>
      <c r="H138" s="23">
        <v>90</v>
      </c>
    </row>
    <row r="139" spans="1:8" ht="27.75" customHeight="1">
      <c r="A139" s="2"/>
      <c r="B139" s="206" t="s">
        <v>153</v>
      </c>
      <c r="C139" s="207"/>
      <c r="D139" s="37" t="s">
        <v>11</v>
      </c>
      <c r="E139" s="38" t="s">
        <v>49</v>
      </c>
      <c r="F139" s="38" t="s">
        <v>154</v>
      </c>
      <c r="G139" s="39" t="s">
        <v>42</v>
      </c>
      <c r="H139" s="24">
        <f>H140</f>
        <v>82</v>
      </c>
    </row>
    <row r="140" spans="1:8" ht="52.5" customHeight="1">
      <c r="A140" s="2"/>
      <c r="B140" s="208" t="s">
        <v>250</v>
      </c>
      <c r="C140" s="208"/>
      <c r="D140" s="37" t="s">
        <v>11</v>
      </c>
      <c r="E140" s="38" t="s">
        <v>49</v>
      </c>
      <c r="F140" s="38" t="s">
        <v>155</v>
      </c>
      <c r="G140" s="39" t="s">
        <v>42</v>
      </c>
      <c r="H140" s="24">
        <f>H141</f>
        <v>82</v>
      </c>
    </row>
    <row r="141" spans="1:8" ht="27" customHeight="1">
      <c r="A141" s="2"/>
      <c r="B141" s="206" t="s">
        <v>251</v>
      </c>
      <c r="C141" s="207"/>
      <c r="D141" s="37" t="s">
        <v>11</v>
      </c>
      <c r="E141" s="38" t="s">
        <v>49</v>
      </c>
      <c r="F141" s="38" t="s">
        <v>156</v>
      </c>
      <c r="G141" s="39" t="s">
        <v>42</v>
      </c>
      <c r="H141" s="24">
        <f>H142</f>
        <v>82</v>
      </c>
    </row>
    <row r="142" spans="1:8" ht="27" customHeight="1">
      <c r="A142" s="2"/>
      <c r="B142" s="209" t="s">
        <v>122</v>
      </c>
      <c r="C142" s="210"/>
      <c r="D142" s="37" t="s">
        <v>11</v>
      </c>
      <c r="E142" s="38" t="s">
        <v>49</v>
      </c>
      <c r="F142" s="38" t="s">
        <v>156</v>
      </c>
      <c r="G142" s="39" t="s">
        <v>108</v>
      </c>
      <c r="H142" s="24">
        <v>82</v>
      </c>
    </row>
    <row r="143" spans="1:8" ht="12.75" customHeight="1">
      <c r="A143" s="2"/>
      <c r="B143" s="202" t="s">
        <v>104</v>
      </c>
      <c r="C143" s="203"/>
      <c r="D143" s="37" t="s">
        <v>11</v>
      </c>
      <c r="E143" s="38" t="s">
        <v>49</v>
      </c>
      <c r="F143" s="38" t="s">
        <v>135</v>
      </c>
      <c r="G143" s="38" t="s">
        <v>42</v>
      </c>
      <c r="H143" s="23">
        <f>H144</f>
        <v>3182.5</v>
      </c>
    </row>
    <row r="144" spans="1:8" ht="27" customHeight="1">
      <c r="A144" s="2"/>
      <c r="B144" s="202" t="s">
        <v>252</v>
      </c>
      <c r="C144" s="203"/>
      <c r="D144" s="37" t="s">
        <v>11</v>
      </c>
      <c r="E144" s="38" t="s">
        <v>49</v>
      </c>
      <c r="F144" s="38" t="s">
        <v>157</v>
      </c>
      <c r="G144" s="38" t="s">
        <v>42</v>
      </c>
      <c r="H144" s="23">
        <f>H145</f>
        <v>3182.5</v>
      </c>
    </row>
    <row r="145" spans="1:9" ht="27" customHeight="1">
      <c r="A145" s="2"/>
      <c r="B145" s="202" t="s">
        <v>105</v>
      </c>
      <c r="C145" s="203"/>
      <c r="D145" s="37" t="s">
        <v>11</v>
      </c>
      <c r="E145" s="38" t="s">
        <v>49</v>
      </c>
      <c r="F145" s="38" t="s">
        <v>158</v>
      </c>
      <c r="G145" s="38" t="s">
        <v>42</v>
      </c>
      <c r="H145" s="23">
        <f>SUM(H146:H148)</f>
        <v>3182.5</v>
      </c>
    </row>
    <row r="146" spans="1:9" ht="51.75" customHeight="1">
      <c r="A146" s="2"/>
      <c r="B146" s="202" t="s">
        <v>118</v>
      </c>
      <c r="C146" s="203"/>
      <c r="D146" s="37" t="s">
        <v>11</v>
      </c>
      <c r="E146" s="38" t="s">
        <v>49</v>
      </c>
      <c r="F146" s="38" t="s">
        <v>158</v>
      </c>
      <c r="G146" s="38" t="s">
        <v>95</v>
      </c>
      <c r="H146" s="23">
        <f>2556.8+25.7</f>
        <v>2582.5</v>
      </c>
    </row>
    <row r="147" spans="1:9" ht="26.25" customHeight="1">
      <c r="A147" s="2"/>
      <c r="B147" s="202" t="s">
        <v>245</v>
      </c>
      <c r="C147" s="203"/>
      <c r="D147" s="37" t="s">
        <v>11</v>
      </c>
      <c r="E147" s="38" t="s">
        <v>49</v>
      </c>
      <c r="F147" s="38" t="s">
        <v>158</v>
      </c>
      <c r="G147" s="38" t="s">
        <v>97</v>
      </c>
      <c r="H147" s="23">
        <v>585</v>
      </c>
    </row>
    <row r="148" spans="1:9" ht="12.75" customHeight="1">
      <c r="A148" s="2"/>
      <c r="B148" s="202" t="s">
        <v>98</v>
      </c>
      <c r="C148" s="203"/>
      <c r="D148" s="37" t="s">
        <v>11</v>
      </c>
      <c r="E148" s="38" t="s">
        <v>49</v>
      </c>
      <c r="F148" s="38" t="s">
        <v>158</v>
      </c>
      <c r="G148" s="38" t="s">
        <v>99</v>
      </c>
      <c r="H148" s="23">
        <v>15</v>
      </c>
      <c r="I148" s="101"/>
    </row>
    <row r="149" spans="1:9" ht="12.75" customHeight="1">
      <c r="A149" s="34" t="s">
        <v>16</v>
      </c>
      <c r="B149" s="200" t="s">
        <v>17</v>
      </c>
      <c r="C149" s="201"/>
      <c r="D149" s="35" t="s">
        <v>13</v>
      </c>
      <c r="E149" s="36" t="s">
        <v>12</v>
      </c>
      <c r="F149" s="36" t="s">
        <v>130</v>
      </c>
      <c r="G149" s="36" t="s">
        <v>42</v>
      </c>
      <c r="H149" s="22">
        <f>H150</f>
        <v>593.1</v>
      </c>
    </row>
    <row r="150" spans="1:9" ht="12.75" customHeight="1">
      <c r="A150" s="2"/>
      <c r="B150" s="202" t="s">
        <v>18</v>
      </c>
      <c r="C150" s="203"/>
      <c r="D150" s="37" t="s">
        <v>13</v>
      </c>
      <c r="E150" s="38" t="s">
        <v>19</v>
      </c>
      <c r="F150" s="38" t="s">
        <v>130</v>
      </c>
      <c r="G150" s="38" t="s">
        <v>42</v>
      </c>
      <c r="H150" s="23">
        <f>H151</f>
        <v>593.1</v>
      </c>
    </row>
    <row r="151" spans="1:9" ht="12.75" customHeight="1">
      <c r="A151" s="2"/>
      <c r="B151" s="202" t="s">
        <v>104</v>
      </c>
      <c r="C151" s="203"/>
      <c r="D151" s="37" t="s">
        <v>13</v>
      </c>
      <c r="E151" s="38" t="s">
        <v>19</v>
      </c>
      <c r="F151" s="38" t="s">
        <v>135</v>
      </c>
      <c r="G151" s="38" t="s">
        <v>42</v>
      </c>
      <c r="H151" s="23">
        <f>H152</f>
        <v>593.1</v>
      </c>
    </row>
    <row r="152" spans="1:9" ht="12.75" customHeight="1">
      <c r="A152" s="2"/>
      <c r="B152" s="202" t="s">
        <v>138</v>
      </c>
      <c r="C152" s="203"/>
      <c r="D152" s="37" t="s">
        <v>13</v>
      </c>
      <c r="E152" s="38" t="s">
        <v>19</v>
      </c>
      <c r="F152" s="38" t="s">
        <v>159</v>
      </c>
      <c r="G152" s="38" t="s">
        <v>42</v>
      </c>
      <c r="H152" s="23">
        <f>H153</f>
        <v>593.1</v>
      </c>
      <c r="I152" s="101"/>
    </row>
    <row r="153" spans="1:9" ht="26.25" customHeight="1">
      <c r="A153" s="2"/>
      <c r="B153" s="202" t="s">
        <v>253</v>
      </c>
      <c r="C153" s="203"/>
      <c r="D153" s="37" t="s">
        <v>13</v>
      </c>
      <c r="E153" s="38" t="s">
        <v>19</v>
      </c>
      <c r="F153" s="38" t="s">
        <v>160</v>
      </c>
      <c r="G153" s="38" t="s">
        <v>42</v>
      </c>
      <c r="H153" s="23">
        <f>H154</f>
        <v>593.1</v>
      </c>
      <c r="I153" s="101"/>
    </row>
    <row r="154" spans="1:9" ht="51.75" customHeight="1">
      <c r="A154" s="2"/>
      <c r="B154" s="202" t="s">
        <v>118</v>
      </c>
      <c r="C154" s="203"/>
      <c r="D154" s="37" t="s">
        <v>13</v>
      </c>
      <c r="E154" s="38" t="s">
        <v>19</v>
      </c>
      <c r="F154" s="38" t="s">
        <v>160</v>
      </c>
      <c r="G154" s="38" t="s">
        <v>95</v>
      </c>
      <c r="H154" s="23">
        <f>511.7+81.4</f>
        <v>593.1</v>
      </c>
      <c r="I154" s="101"/>
    </row>
    <row r="155" spans="1:9" ht="14.25" customHeight="1">
      <c r="A155" s="34" t="s">
        <v>20</v>
      </c>
      <c r="B155" s="200" t="s">
        <v>43</v>
      </c>
      <c r="C155" s="201"/>
      <c r="D155" s="35" t="s">
        <v>19</v>
      </c>
      <c r="E155" s="36" t="s">
        <v>12</v>
      </c>
      <c r="F155" s="36" t="s">
        <v>130</v>
      </c>
      <c r="G155" s="36" t="s">
        <v>42</v>
      </c>
      <c r="H155" s="22">
        <f>SUM(H156,H162)</f>
        <v>123</v>
      </c>
      <c r="I155" s="101"/>
    </row>
    <row r="156" spans="1:9" ht="26.25" customHeight="1">
      <c r="A156" s="2"/>
      <c r="B156" s="200" t="s">
        <v>286</v>
      </c>
      <c r="C156" s="201"/>
      <c r="D156" s="35" t="s">
        <v>19</v>
      </c>
      <c r="E156" s="36" t="s">
        <v>287</v>
      </c>
      <c r="F156" s="36" t="s">
        <v>130</v>
      </c>
      <c r="G156" s="36" t="s">
        <v>42</v>
      </c>
      <c r="H156" s="22">
        <f>H157</f>
        <v>63</v>
      </c>
      <c r="I156" s="101"/>
    </row>
    <row r="157" spans="1:9" ht="26.25" customHeight="1">
      <c r="A157" s="2"/>
      <c r="B157" s="202" t="s">
        <v>161</v>
      </c>
      <c r="C157" s="203"/>
      <c r="D157" s="37" t="s">
        <v>19</v>
      </c>
      <c r="E157" s="38" t="s">
        <v>287</v>
      </c>
      <c r="F157" s="38" t="s">
        <v>162</v>
      </c>
      <c r="G157" s="38" t="s">
        <v>42</v>
      </c>
      <c r="H157" s="23">
        <f>H158</f>
        <v>63</v>
      </c>
      <c r="I157" s="101"/>
    </row>
    <row r="158" spans="1:9" ht="27" customHeight="1">
      <c r="A158" s="2"/>
      <c r="B158" s="202" t="s">
        <v>254</v>
      </c>
      <c r="C158" s="203"/>
      <c r="D158" s="37" t="s">
        <v>19</v>
      </c>
      <c r="E158" s="38" t="s">
        <v>287</v>
      </c>
      <c r="F158" s="38" t="s">
        <v>163</v>
      </c>
      <c r="G158" s="38" t="s">
        <v>42</v>
      </c>
      <c r="H158" s="23">
        <f>H159</f>
        <v>63</v>
      </c>
      <c r="I158" s="101"/>
    </row>
    <row r="159" spans="1:9" ht="27" customHeight="1">
      <c r="A159" s="2"/>
      <c r="B159" s="202" t="s">
        <v>164</v>
      </c>
      <c r="C159" s="203"/>
      <c r="D159" s="37" t="s">
        <v>19</v>
      </c>
      <c r="E159" s="38" t="s">
        <v>287</v>
      </c>
      <c r="F159" s="38" t="s">
        <v>165</v>
      </c>
      <c r="G159" s="38" t="s">
        <v>42</v>
      </c>
      <c r="H159" s="23">
        <f>H160</f>
        <v>63</v>
      </c>
      <c r="I159" s="101"/>
    </row>
    <row r="160" spans="1:9" ht="39.75" customHeight="1">
      <c r="A160" s="2"/>
      <c r="B160" s="202" t="s">
        <v>166</v>
      </c>
      <c r="C160" s="203"/>
      <c r="D160" s="37" t="s">
        <v>19</v>
      </c>
      <c r="E160" s="38" t="s">
        <v>287</v>
      </c>
      <c r="F160" s="38" t="s">
        <v>167</v>
      </c>
      <c r="G160" s="38" t="s">
        <v>42</v>
      </c>
      <c r="H160" s="23">
        <f>H161</f>
        <v>63</v>
      </c>
      <c r="I160" s="101"/>
    </row>
    <row r="161" spans="1:9" ht="27" customHeight="1">
      <c r="A161" s="2"/>
      <c r="B161" s="202" t="s">
        <v>245</v>
      </c>
      <c r="C161" s="203"/>
      <c r="D161" s="37" t="s">
        <v>19</v>
      </c>
      <c r="E161" s="38" t="s">
        <v>287</v>
      </c>
      <c r="F161" s="38" t="s">
        <v>167</v>
      </c>
      <c r="G161" s="38" t="s">
        <v>97</v>
      </c>
      <c r="H161" s="23">
        <f>60+3</f>
        <v>63</v>
      </c>
      <c r="I161" s="101"/>
    </row>
    <row r="162" spans="1:9" ht="25.5" customHeight="1">
      <c r="A162" s="34"/>
      <c r="B162" s="200" t="s">
        <v>44</v>
      </c>
      <c r="C162" s="201"/>
      <c r="D162" s="35" t="s">
        <v>19</v>
      </c>
      <c r="E162" s="36">
        <v>14</v>
      </c>
      <c r="F162" s="36" t="s">
        <v>130</v>
      </c>
      <c r="G162" s="36" t="s">
        <v>42</v>
      </c>
      <c r="H162" s="22">
        <f>H163</f>
        <v>60</v>
      </c>
      <c r="I162" s="101"/>
    </row>
    <row r="163" spans="1:9" ht="25.5" customHeight="1">
      <c r="A163" s="2"/>
      <c r="B163" s="202" t="s">
        <v>161</v>
      </c>
      <c r="C163" s="203"/>
      <c r="D163" s="37" t="s">
        <v>19</v>
      </c>
      <c r="E163" s="38" t="s">
        <v>123</v>
      </c>
      <c r="F163" s="38" t="s">
        <v>162</v>
      </c>
      <c r="G163" s="38" t="s">
        <v>42</v>
      </c>
      <c r="H163" s="23">
        <f>H164+H168</f>
        <v>60</v>
      </c>
    </row>
    <row r="164" spans="1:9" ht="25.5" customHeight="1">
      <c r="A164" s="2"/>
      <c r="B164" s="202" t="s">
        <v>268</v>
      </c>
      <c r="C164" s="203"/>
      <c r="D164" s="37" t="s">
        <v>19</v>
      </c>
      <c r="E164" s="38" t="s">
        <v>123</v>
      </c>
      <c r="F164" s="38" t="s">
        <v>269</v>
      </c>
      <c r="G164" s="38" t="s">
        <v>42</v>
      </c>
      <c r="H164" s="23">
        <f>H165</f>
        <v>20</v>
      </c>
    </row>
    <row r="165" spans="1:9" ht="39" customHeight="1">
      <c r="A165" s="2"/>
      <c r="B165" s="202" t="s">
        <v>270</v>
      </c>
      <c r="C165" s="203"/>
      <c r="D165" s="37" t="s">
        <v>19</v>
      </c>
      <c r="E165" s="38" t="s">
        <v>123</v>
      </c>
      <c r="F165" s="38" t="s">
        <v>271</v>
      </c>
      <c r="G165" s="38" t="s">
        <v>42</v>
      </c>
      <c r="H165" s="23">
        <f>H166</f>
        <v>20</v>
      </c>
    </row>
    <row r="166" spans="1:9" ht="14.25" customHeight="1">
      <c r="A166" s="2"/>
      <c r="B166" s="202" t="s">
        <v>272</v>
      </c>
      <c r="C166" s="203"/>
      <c r="D166" s="37" t="s">
        <v>19</v>
      </c>
      <c r="E166" s="38" t="s">
        <v>123</v>
      </c>
      <c r="F166" s="38" t="s">
        <v>273</v>
      </c>
      <c r="G166" s="38" t="s">
        <v>42</v>
      </c>
      <c r="H166" s="23">
        <f>H167</f>
        <v>20</v>
      </c>
    </row>
    <row r="167" spans="1:9" ht="27" customHeight="1">
      <c r="A167" s="2"/>
      <c r="B167" s="202" t="s">
        <v>245</v>
      </c>
      <c r="C167" s="203"/>
      <c r="D167" s="37" t="s">
        <v>19</v>
      </c>
      <c r="E167" s="38" t="s">
        <v>123</v>
      </c>
      <c r="F167" s="38" t="s">
        <v>273</v>
      </c>
      <c r="G167" s="38" t="s">
        <v>97</v>
      </c>
      <c r="H167" s="23">
        <v>20</v>
      </c>
    </row>
    <row r="168" spans="1:9" ht="13.5" customHeight="1">
      <c r="A168" s="2"/>
      <c r="B168" s="202" t="s">
        <v>255</v>
      </c>
      <c r="C168" s="203"/>
      <c r="D168" s="37" t="s">
        <v>19</v>
      </c>
      <c r="E168" s="38">
        <v>14</v>
      </c>
      <c r="F168" s="38" t="s">
        <v>168</v>
      </c>
      <c r="G168" s="38" t="s">
        <v>42</v>
      </c>
      <c r="H168" s="23">
        <f>H170</f>
        <v>40</v>
      </c>
    </row>
    <row r="169" spans="1:9" ht="25.5" customHeight="1">
      <c r="A169" s="2"/>
      <c r="B169" s="202" t="s">
        <v>256</v>
      </c>
      <c r="C169" s="203"/>
      <c r="D169" s="37" t="s">
        <v>19</v>
      </c>
      <c r="E169" s="38">
        <v>14</v>
      </c>
      <c r="F169" s="38" t="s">
        <v>257</v>
      </c>
      <c r="G169" s="38" t="s">
        <v>42</v>
      </c>
      <c r="H169" s="23">
        <f>H170</f>
        <v>40</v>
      </c>
    </row>
    <row r="170" spans="1:9" ht="13.5" customHeight="1">
      <c r="A170" s="2"/>
      <c r="B170" s="202" t="s">
        <v>109</v>
      </c>
      <c r="C170" s="203"/>
      <c r="D170" s="37" t="s">
        <v>19</v>
      </c>
      <c r="E170" s="38">
        <v>14</v>
      </c>
      <c r="F170" s="38" t="s">
        <v>169</v>
      </c>
      <c r="G170" s="38" t="s">
        <v>42</v>
      </c>
      <c r="H170" s="23">
        <f>H171</f>
        <v>40</v>
      </c>
    </row>
    <row r="171" spans="1:9" ht="26.25" customHeight="1">
      <c r="A171" s="2"/>
      <c r="B171" s="202" t="s">
        <v>245</v>
      </c>
      <c r="C171" s="203"/>
      <c r="D171" s="37" t="s">
        <v>19</v>
      </c>
      <c r="E171" s="38">
        <v>14</v>
      </c>
      <c r="F171" s="38" t="s">
        <v>169</v>
      </c>
      <c r="G171" s="38" t="s">
        <v>97</v>
      </c>
      <c r="H171" s="23">
        <v>40</v>
      </c>
    </row>
    <row r="172" spans="1:9" ht="14.25" customHeight="1">
      <c r="A172" s="34" t="s">
        <v>22</v>
      </c>
      <c r="B172" s="200" t="s">
        <v>23</v>
      </c>
      <c r="C172" s="201"/>
      <c r="D172" s="35" t="s">
        <v>14</v>
      </c>
      <c r="E172" s="36" t="s">
        <v>12</v>
      </c>
      <c r="F172" s="36" t="s">
        <v>130</v>
      </c>
      <c r="G172" s="36" t="s">
        <v>42</v>
      </c>
      <c r="H172" s="22">
        <f>SUM(H182,H173)</f>
        <v>4021.6</v>
      </c>
    </row>
    <row r="173" spans="1:9" ht="14.25" customHeight="1">
      <c r="A173" s="34"/>
      <c r="B173" s="200" t="s">
        <v>87</v>
      </c>
      <c r="C173" s="201"/>
      <c r="D173" s="35" t="s">
        <v>14</v>
      </c>
      <c r="E173" s="36" t="s">
        <v>21</v>
      </c>
      <c r="F173" s="36" t="s">
        <v>130</v>
      </c>
      <c r="G173" s="36" t="s">
        <v>42</v>
      </c>
      <c r="H173" s="22">
        <f>H174</f>
        <v>4016.6</v>
      </c>
    </row>
    <row r="174" spans="1:9" ht="39.75" customHeight="1">
      <c r="A174" s="34"/>
      <c r="B174" s="202" t="s">
        <v>258</v>
      </c>
      <c r="C174" s="203"/>
      <c r="D174" s="37" t="s">
        <v>14</v>
      </c>
      <c r="E174" s="38" t="s">
        <v>21</v>
      </c>
      <c r="F174" s="38" t="s">
        <v>170</v>
      </c>
      <c r="G174" s="38" t="s">
        <v>42</v>
      </c>
      <c r="H174" s="23">
        <f>H175</f>
        <v>4016.6</v>
      </c>
    </row>
    <row r="175" spans="1:9" ht="13.5" customHeight="1">
      <c r="A175" s="34"/>
      <c r="B175" s="202" t="s">
        <v>171</v>
      </c>
      <c r="C175" s="203"/>
      <c r="D175" s="37" t="s">
        <v>14</v>
      </c>
      <c r="E175" s="38" t="s">
        <v>21</v>
      </c>
      <c r="F175" s="38" t="s">
        <v>172</v>
      </c>
      <c r="G175" s="38" t="s">
        <v>42</v>
      </c>
      <c r="H175" s="23">
        <f>H176+H179</f>
        <v>4016.6</v>
      </c>
    </row>
    <row r="176" spans="1:9" ht="26.25" customHeight="1">
      <c r="A176" s="34"/>
      <c r="B176" s="202" t="s">
        <v>173</v>
      </c>
      <c r="C176" s="203"/>
      <c r="D176" s="37" t="s">
        <v>14</v>
      </c>
      <c r="E176" s="38" t="s">
        <v>21</v>
      </c>
      <c r="F176" s="38" t="s">
        <v>174</v>
      </c>
      <c r="G176" s="38" t="s">
        <v>42</v>
      </c>
      <c r="H176" s="23">
        <f>H177</f>
        <v>3620</v>
      </c>
    </row>
    <row r="177" spans="1:9" ht="14.25" customHeight="1">
      <c r="A177" s="34"/>
      <c r="B177" s="202" t="s">
        <v>175</v>
      </c>
      <c r="C177" s="203"/>
      <c r="D177" s="37" t="s">
        <v>14</v>
      </c>
      <c r="E177" s="38" t="s">
        <v>21</v>
      </c>
      <c r="F177" s="38" t="s">
        <v>176</v>
      </c>
      <c r="G177" s="38" t="s">
        <v>42</v>
      </c>
      <c r="H177" s="23">
        <f>H178</f>
        <v>3620</v>
      </c>
    </row>
    <row r="178" spans="1:9" ht="26.25" customHeight="1">
      <c r="A178" s="34"/>
      <c r="B178" s="202" t="s">
        <v>245</v>
      </c>
      <c r="C178" s="203"/>
      <c r="D178" s="37" t="s">
        <v>14</v>
      </c>
      <c r="E178" s="38" t="s">
        <v>21</v>
      </c>
      <c r="F178" s="38" t="s">
        <v>176</v>
      </c>
      <c r="G178" s="38" t="s">
        <v>97</v>
      </c>
      <c r="H178" s="23">
        <f>3020+600</f>
        <v>3620</v>
      </c>
    </row>
    <row r="179" spans="1:9" s="103" customFormat="1" ht="14.25" customHeight="1">
      <c r="A179" s="34"/>
      <c r="B179" s="202" t="s">
        <v>177</v>
      </c>
      <c r="C179" s="203"/>
      <c r="D179" s="37" t="s">
        <v>14</v>
      </c>
      <c r="E179" s="38" t="s">
        <v>21</v>
      </c>
      <c r="F179" s="38" t="s">
        <v>178</v>
      </c>
      <c r="G179" s="38" t="s">
        <v>42</v>
      </c>
      <c r="H179" s="23">
        <f>H180</f>
        <v>396.6</v>
      </c>
      <c r="I179" s="102"/>
    </row>
    <row r="180" spans="1:9" ht="14.25" customHeight="1">
      <c r="A180" s="34"/>
      <c r="B180" s="202" t="s">
        <v>175</v>
      </c>
      <c r="C180" s="203"/>
      <c r="D180" s="37" t="s">
        <v>14</v>
      </c>
      <c r="E180" s="38" t="s">
        <v>21</v>
      </c>
      <c r="F180" s="38" t="s">
        <v>179</v>
      </c>
      <c r="G180" s="38" t="s">
        <v>42</v>
      </c>
      <c r="H180" s="23">
        <f>H181</f>
        <v>396.6</v>
      </c>
      <c r="I180" s="101"/>
    </row>
    <row r="181" spans="1:9" ht="26.25" customHeight="1">
      <c r="A181" s="2"/>
      <c r="B181" s="202" t="s">
        <v>245</v>
      </c>
      <c r="C181" s="203"/>
      <c r="D181" s="37" t="s">
        <v>14</v>
      </c>
      <c r="E181" s="38" t="s">
        <v>21</v>
      </c>
      <c r="F181" s="38" t="s">
        <v>179</v>
      </c>
      <c r="G181" s="38" t="s">
        <v>97</v>
      </c>
      <c r="H181" s="23">
        <f>337.8+58.8</f>
        <v>396.6</v>
      </c>
    </row>
    <row r="182" spans="1:9" ht="15" customHeight="1">
      <c r="A182" s="34"/>
      <c r="B182" s="200" t="s">
        <v>24</v>
      </c>
      <c r="C182" s="201"/>
      <c r="D182" s="35" t="s">
        <v>14</v>
      </c>
      <c r="E182" s="36">
        <v>12</v>
      </c>
      <c r="F182" s="36" t="s">
        <v>130</v>
      </c>
      <c r="G182" s="36" t="s">
        <v>42</v>
      </c>
      <c r="H182" s="22">
        <f>H183</f>
        <v>5</v>
      </c>
    </row>
    <row r="183" spans="1:9" ht="27" customHeight="1">
      <c r="A183" s="2"/>
      <c r="B183" s="202" t="s">
        <v>180</v>
      </c>
      <c r="C183" s="203"/>
      <c r="D183" s="37" t="s">
        <v>14</v>
      </c>
      <c r="E183" s="38">
        <v>12</v>
      </c>
      <c r="F183" s="40" t="s">
        <v>181</v>
      </c>
      <c r="G183" s="38" t="s">
        <v>42</v>
      </c>
      <c r="H183" s="23">
        <f>H184</f>
        <v>5</v>
      </c>
    </row>
    <row r="184" spans="1:9" ht="14.25" customHeight="1">
      <c r="A184" s="2"/>
      <c r="B184" s="202" t="s">
        <v>259</v>
      </c>
      <c r="C184" s="203"/>
      <c r="D184" s="37" t="s">
        <v>14</v>
      </c>
      <c r="E184" s="38">
        <v>12</v>
      </c>
      <c r="F184" s="40" t="s">
        <v>182</v>
      </c>
      <c r="G184" s="38" t="s">
        <v>42</v>
      </c>
      <c r="H184" s="23">
        <f>H185</f>
        <v>5</v>
      </c>
    </row>
    <row r="185" spans="1:9" ht="39.75" customHeight="1">
      <c r="A185" s="2"/>
      <c r="B185" s="202" t="s">
        <v>183</v>
      </c>
      <c r="C185" s="203"/>
      <c r="D185" s="37" t="s">
        <v>14</v>
      </c>
      <c r="E185" s="38">
        <v>12</v>
      </c>
      <c r="F185" s="40" t="s">
        <v>184</v>
      </c>
      <c r="G185" s="38" t="s">
        <v>42</v>
      </c>
      <c r="H185" s="23">
        <f>H186</f>
        <v>5</v>
      </c>
    </row>
    <row r="186" spans="1:9" ht="39.75" customHeight="1">
      <c r="A186" s="2"/>
      <c r="B186" s="202" t="s">
        <v>260</v>
      </c>
      <c r="C186" s="203"/>
      <c r="D186" s="37" t="s">
        <v>14</v>
      </c>
      <c r="E186" s="38">
        <v>12</v>
      </c>
      <c r="F186" s="40" t="s">
        <v>185</v>
      </c>
      <c r="G186" s="38" t="s">
        <v>42</v>
      </c>
      <c r="H186" s="23">
        <f>H187</f>
        <v>5</v>
      </c>
    </row>
    <row r="187" spans="1:9" ht="26.25" customHeight="1">
      <c r="A187" s="2"/>
      <c r="B187" s="202" t="s">
        <v>245</v>
      </c>
      <c r="C187" s="203"/>
      <c r="D187" s="37" t="s">
        <v>14</v>
      </c>
      <c r="E187" s="38">
        <v>12</v>
      </c>
      <c r="F187" s="40" t="s">
        <v>185</v>
      </c>
      <c r="G187" s="38" t="s">
        <v>97</v>
      </c>
      <c r="H187" s="23">
        <v>5</v>
      </c>
    </row>
    <row r="188" spans="1:9" ht="14.25" customHeight="1">
      <c r="A188" s="34" t="s">
        <v>25</v>
      </c>
      <c r="B188" s="200" t="s">
        <v>26</v>
      </c>
      <c r="C188" s="201"/>
      <c r="D188" s="35" t="s">
        <v>27</v>
      </c>
      <c r="E188" s="36" t="s">
        <v>12</v>
      </c>
      <c r="F188" s="36" t="s">
        <v>130</v>
      </c>
      <c r="G188" s="36" t="s">
        <v>42</v>
      </c>
      <c r="H188" s="22">
        <f>SUM(H189,H195)</f>
        <v>5103.1000000000004</v>
      </c>
    </row>
    <row r="189" spans="1:9" ht="14.25" customHeight="1">
      <c r="A189" s="2"/>
      <c r="B189" s="200" t="s">
        <v>28</v>
      </c>
      <c r="C189" s="201"/>
      <c r="D189" s="35" t="s">
        <v>27</v>
      </c>
      <c r="E189" s="36" t="s">
        <v>13</v>
      </c>
      <c r="F189" s="36" t="s">
        <v>130</v>
      </c>
      <c r="G189" s="36" t="s">
        <v>42</v>
      </c>
      <c r="H189" s="22">
        <f>H190</f>
        <v>200</v>
      </c>
    </row>
    <row r="190" spans="1:9" ht="25.5" customHeight="1">
      <c r="A190" s="2"/>
      <c r="B190" s="202" t="s">
        <v>186</v>
      </c>
      <c r="C190" s="203"/>
      <c r="D190" s="37" t="s">
        <v>27</v>
      </c>
      <c r="E190" s="38" t="s">
        <v>13</v>
      </c>
      <c r="F190" s="38" t="s">
        <v>187</v>
      </c>
      <c r="G190" s="38" t="s">
        <v>42</v>
      </c>
      <c r="H190" s="23">
        <f>H191</f>
        <v>200</v>
      </c>
    </row>
    <row r="191" spans="1:9" ht="13.5" customHeight="1">
      <c r="A191" s="2"/>
      <c r="B191" s="202" t="s">
        <v>274</v>
      </c>
      <c r="C191" s="203"/>
      <c r="D191" s="37" t="s">
        <v>27</v>
      </c>
      <c r="E191" s="38" t="s">
        <v>13</v>
      </c>
      <c r="F191" s="38" t="s">
        <v>188</v>
      </c>
      <c r="G191" s="38" t="s">
        <v>42</v>
      </c>
      <c r="H191" s="23">
        <f>H192</f>
        <v>200</v>
      </c>
    </row>
    <row r="192" spans="1:9" ht="27" customHeight="1">
      <c r="A192" s="2"/>
      <c r="B192" s="202" t="s">
        <v>275</v>
      </c>
      <c r="C192" s="203"/>
      <c r="D192" s="37" t="s">
        <v>27</v>
      </c>
      <c r="E192" s="38" t="s">
        <v>13</v>
      </c>
      <c r="F192" s="38" t="s">
        <v>276</v>
      </c>
      <c r="G192" s="38" t="s">
        <v>42</v>
      </c>
      <c r="H192" s="23">
        <f>H193</f>
        <v>200</v>
      </c>
    </row>
    <row r="193" spans="1:9" ht="13.5" customHeight="1">
      <c r="A193" s="2"/>
      <c r="B193" s="202" t="s">
        <v>277</v>
      </c>
      <c r="C193" s="203"/>
      <c r="D193" s="37" t="s">
        <v>27</v>
      </c>
      <c r="E193" s="38" t="s">
        <v>13</v>
      </c>
      <c r="F193" s="38" t="s">
        <v>278</v>
      </c>
      <c r="G193" s="38" t="s">
        <v>42</v>
      </c>
      <c r="H193" s="23">
        <f>H194</f>
        <v>200</v>
      </c>
    </row>
    <row r="194" spans="1:9" ht="27.75" customHeight="1">
      <c r="A194" s="2"/>
      <c r="B194" s="202" t="s">
        <v>245</v>
      </c>
      <c r="C194" s="203"/>
      <c r="D194" s="37" t="s">
        <v>27</v>
      </c>
      <c r="E194" s="38" t="s">
        <v>13</v>
      </c>
      <c r="F194" s="38" t="s">
        <v>278</v>
      </c>
      <c r="G194" s="38" t="s">
        <v>97</v>
      </c>
      <c r="H194" s="23">
        <v>200</v>
      </c>
    </row>
    <row r="195" spans="1:9" ht="14.25" customHeight="1">
      <c r="A195" s="2"/>
      <c r="B195" s="200" t="s">
        <v>29</v>
      </c>
      <c r="C195" s="201"/>
      <c r="D195" s="35" t="s">
        <v>27</v>
      </c>
      <c r="E195" s="36" t="s">
        <v>19</v>
      </c>
      <c r="F195" s="36" t="s">
        <v>130</v>
      </c>
      <c r="G195" s="36" t="s">
        <v>42</v>
      </c>
      <c r="H195" s="22">
        <f>H196</f>
        <v>4903.1000000000004</v>
      </c>
    </row>
    <row r="196" spans="1:9" ht="26.25" customHeight="1">
      <c r="A196" s="2"/>
      <c r="B196" s="202" t="s">
        <v>189</v>
      </c>
      <c r="C196" s="203"/>
      <c r="D196" s="37" t="s">
        <v>27</v>
      </c>
      <c r="E196" s="38" t="s">
        <v>19</v>
      </c>
      <c r="F196" s="40" t="s">
        <v>190</v>
      </c>
      <c r="G196" s="38" t="s">
        <v>42</v>
      </c>
      <c r="H196" s="23">
        <f>H197</f>
        <v>4903.1000000000004</v>
      </c>
    </row>
    <row r="197" spans="1:9" ht="14.25" customHeight="1">
      <c r="A197" s="2"/>
      <c r="B197" s="202" t="s">
        <v>261</v>
      </c>
      <c r="C197" s="203"/>
      <c r="D197" s="37" t="s">
        <v>27</v>
      </c>
      <c r="E197" s="38" t="s">
        <v>19</v>
      </c>
      <c r="F197" s="40" t="s">
        <v>191</v>
      </c>
      <c r="G197" s="38" t="s">
        <v>42</v>
      </c>
      <c r="H197" s="23">
        <f>SUM(H198,H205,H208,H211,H214)</f>
        <v>4903.1000000000004</v>
      </c>
    </row>
    <row r="198" spans="1:9" ht="14.25" customHeight="1">
      <c r="A198" s="2"/>
      <c r="B198" s="202" t="s">
        <v>262</v>
      </c>
      <c r="C198" s="203"/>
      <c r="D198" s="37" t="s">
        <v>27</v>
      </c>
      <c r="E198" s="38" t="s">
        <v>19</v>
      </c>
      <c r="F198" s="40" t="s">
        <v>192</v>
      </c>
      <c r="G198" s="38" t="s">
        <v>42</v>
      </c>
      <c r="H198" s="23">
        <f>H199+H201+H203</f>
        <v>4483.1000000000004</v>
      </c>
    </row>
    <row r="199" spans="1:9" ht="14.25" customHeight="1">
      <c r="A199" s="2"/>
      <c r="B199" s="202" t="s">
        <v>193</v>
      </c>
      <c r="C199" s="203"/>
      <c r="D199" s="37" t="s">
        <v>27</v>
      </c>
      <c r="E199" s="38" t="s">
        <v>19</v>
      </c>
      <c r="F199" s="40" t="s">
        <v>194</v>
      </c>
      <c r="G199" s="38" t="s">
        <v>42</v>
      </c>
      <c r="H199" s="23">
        <f>H200</f>
        <v>613.1</v>
      </c>
    </row>
    <row r="200" spans="1:9" ht="27" customHeight="1">
      <c r="A200" s="2"/>
      <c r="B200" s="202" t="s">
        <v>96</v>
      </c>
      <c r="C200" s="203"/>
      <c r="D200" s="37" t="s">
        <v>27</v>
      </c>
      <c r="E200" s="38" t="s">
        <v>19</v>
      </c>
      <c r="F200" s="40" t="s">
        <v>194</v>
      </c>
      <c r="G200" s="38" t="s">
        <v>97</v>
      </c>
      <c r="H200" s="23">
        <f>500+20.6+92.5</f>
        <v>613.1</v>
      </c>
    </row>
    <row r="201" spans="1:9" ht="14.25" customHeight="1">
      <c r="A201" s="2"/>
      <c r="B201" s="202" t="s">
        <v>195</v>
      </c>
      <c r="C201" s="203"/>
      <c r="D201" s="37" t="s">
        <v>27</v>
      </c>
      <c r="E201" s="38" t="s">
        <v>19</v>
      </c>
      <c r="F201" s="40" t="s">
        <v>196</v>
      </c>
      <c r="G201" s="38" t="s">
        <v>42</v>
      </c>
      <c r="H201" s="23">
        <f>H202</f>
        <v>370</v>
      </c>
    </row>
    <row r="202" spans="1:9" ht="26.25" customHeight="1">
      <c r="A202" s="2"/>
      <c r="B202" s="202" t="s">
        <v>96</v>
      </c>
      <c r="C202" s="203"/>
      <c r="D202" s="37" t="s">
        <v>27</v>
      </c>
      <c r="E202" s="38" t="s">
        <v>19</v>
      </c>
      <c r="F202" s="40" t="s">
        <v>196</v>
      </c>
      <c r="G202" s="38" t="s">
        <v>97</v>
      </c>
      <c r="H202" s="23">
        <v>370</v>
      </c>
    </row>
    <row r="203" spans="1:9" ht="14.25" customHeight="1">
      <c r="A203" s="2"/>
      <c r="B203" s="202" t="s">
        <v>376</v>
      </c>
      <c r="C203" s="203"/>
      <c r="D203" s="37" t="s">
        <v>27</v>
      </c>
      <c r="E203" s="38" t="s">
        <v>19</v>
      </c>
      <c r="F203" s="40" t="s">
        <v>375</v>
      </c>
      <c r="G203" s="38" t="s">
        <v>42</v>
      </c>
      <c r="H203" s="23">
        <f>H204</f>
        <v>3500</v>
      </c>
    </row>
    <row r="204" spans="1:9" ht="26.25" customHeight="1">
      <c r="A204" s="2"/>
      <c r="B204" s="202" t="s">
        <v>96</v>
      </c>
      <c r="C204" s="203"/>
      <c r="D204" s="37" t="s">
        <v>27</v>
      </c>
      <c r="E204" s="38" t="s">
        <v>19</v>
      </c>
      <c r="F204" s="40" t="s">
        <v>375</v>
      </c>
      <c r="G204" s="38" t="s">
        <v>97</v>
      </c>
      <c r="H204" s="23">
        <f>0+3500</f>
        <v>3500</v>
      </c>
    </row>
    <row r="205" spans="1:9" ht="14.25" customHeight="1">
      <c r="A205" s="2"/>
      <c r="B205" s="202" t="s">
        <v>197</v>
      </c>
      <c r="C205" s="203"/>
      <c r="D205" s="37" t="s">
        <v>27</v>
      </c>
      <c r="E205" s="38" t="s">
        <v>19</v>
      </c>
      <c r="F205" s="40" t="s">
        <v>198</v>
      </c>
      <c r="G205" s="38" t="s">
        <v>42</v>
      </c>
      <c r="H205" s="23">
        <f>H206</f>
        <v>250</v>
      </c>
    </row>
    <row r="206" spans="1:9" ht="14.25" customHeight="1">
      <c r="A206" s="2"/>
      <c r="B206" s="202" t="s">
        <v>199</v>
      </c>
      <c r="C206" s="203"/>
      <c r="D206" s="37" t="s">
        <v>27</v>
      </c>
      <c r="E206" s="38" t="s">
        <v>19</v>
      </c>
      <c r="F206" s="40" t="s">
        <v>200</v>
      </c>
      <c r="G206" s="38" t="s">
        <v>42</v>
      </c>
      <c r="H206" s="23">
        <f>H207</f>
        <v>250</v>
      </c>
    </row>
    <row r="207" spans="1:9" ht="27" customHeight="1">
      <c r="A207" s="2"/>
      <c r="B207" s="202" t="s">
        <v>96</v>
      </c>
      <c r="C207" s="203"/>
      <c r="D207" s="37" t="s">
        <v>27</v>
      </c>
      <c r="E207" s="38" t="s">
        <v>19</v>
      </c>
      <c r="F207" s="40" t="s">
        <v>200</v>
      </c>
      <c r="G207" s="38" t="s">
        <v>97</v>
      </c>
      <c r="H207" s="23">
        <v>250</v>
      </c>
    </row>
    <row r="208" spans="1:9" s="103" customFormat="1" ht="27" customHeight="1">
      <c r="A208" s="2"/>
      <c r="B208" s="202" t="s">
        <v>201</v>
      </c>
      <c r="C208" s="203"/>
      <c r="D208" s="37" t="s">
        <v>27</v>
      </c>
      <c r="E208" s="38" t="s">
        <v>19</v>
      </c>
      <c r="F208" s="40" t="s">
        <v>202</v>
      </c>
      <c r="G208" s="38" t="s">
        <v>42</v>
      </c>
      <c r="H208" s="23">
        <f>H209</f>
        <v>100</v>
      </c>
      <c r="I208" s="102"/>
    </row>
    <row r="209" spans="1:9" ht="14.25" customHeight="1">
      <c r="A209" s="2"/>
      <c r="B209" s="202" t="s">
        <v>203</v>
      </c>
      <c r="C209" s="203"/>
      <c r="D209" s="37" t="s">
        <v>27</v>
      </c>
      <c r="E209" s="38" t="s">
        <v>19</v>
      </c>
      <c r="F209" s="40" t="s">
        <v>204</v>
      </c>
      <c r="G209" s="38" t="s">
        <v>42</v>
      </c>
      <c r="H209" s="23">
        <f>H210</f>
        <v>100</v>
      </c>
    </row>
    <row r="210" spans="1:9" ht="27" customHeight="1">
      <c r="A210" s="2"/>
      <c r="B210" s="202" t="s">
        <v>96</v>
      </c>
      <c r="C210" s="203"/>
      <c r="D210" s="37" t="s">
        <v>27</v>
      </c>
      <c r="E210" s="38" t="s">
        <v>19</v>
      </c>
      <c r="F210" s="40" t="s">
        <v>204</v>
      </c>
      <c r="G210" s="38" t="s">
        <v>97</v>
      </c>
      <c r="H210" s="23">
        <v>100</v>
      </c>
    </row>
    <row r="211" spans="1:9" ht="27" customHeight="1">
      <c r="A211" s="2"/>
      <c r="B211" s="202" t="s">
        <v>263</v>
      </c>
      <c r="C211" s="203"/>
      <c r="D211" s="37" t="s">
        <v>27</v>
      </c>
      <c r="E211" s="38" t="s">
        <v>19</v>
      </c>
      <c r="F211" s="40" t="s">
        <v>205</v>
      </c>
      <c r="G211" s="38" t="s">
        <v>42</v>
      </c>
      <c r="H211" s="23">
        <f>H212</f>
        <v>70</v>
      </c>
    </row>
    <row r="212" spans="1:9" ht="14.25" customHeight="1">
      <c r="A212" s="2"/>
      <c r="B212" s="202" t="s">
        <v>206</v>
      </c>
      <c r="C212" s="203"/>
      <c r="D212" s="37" t="s">
        <v>27</v>
      </c>
      <c r="E212" s="38" t="s">
        <v>19</v>
      </c>
      <c r="F212" s="40" t="s">
        <v>207</v>
      </c>
      <c r="G212" s="38" t="s">
        <v>42</v>
      </c>
      <c r="H212" s="23">
        <f>H213</f>
        <v>70</v>
      </c>
    </row>
    <row r="213" spans="1:9" ht="27" customHeight="1">
      <c r="A213" s="2"/>
      <c r="B213" s="202" t="s">
        <v>96</v>
      </c>
      <c r="C213" s="203"/>
      <c r="D213" s="37" t="s">
        <v>27</v>
      </c>
      <c r="E213" s="38" t="s">
        <v>19</v>
      </c>
      <c r="F213" s="40" t="s">
        <v>207</v>
      </c>
      <c r="G213" s="38" t="s">
        <v>97</v>
      </c>
      <c r="H213" s="23">
        <v>70</v>
      </c>
    </row>
    <row r="214" spans="1:9" ht="13.5" customHeight="1">
      <c r="A214" s="2"/>
      <c r="B214" s="202" t="s">
        <v>340</v>
      </c>
      <c r="C214" s="203"/>
      <c r="D214" s="37" t="s">
        <v>27</v>
      </c>
      <c r="E214" s="38" t="s">
        <v>19</v>
      </c>
      <c r="F214" s="40" t="s">
        <v>341</v>
      </c>
      <c r="G214" s="38" t="s">
        <v>42</v>
      </c>
      <c r="H214" s="23">
        <f>H215</f>
        <v>0</v>
      </c>
    </row>
    <row r="215" spans="1:9" ht="37.5" customHeight="1">
      <c r="A215" s="2"/>
      <c r="B215" s="202" t="s">
        <v>339</v>
      </c>
      <c r="C215" s="203"/>
      <c r="D215" s="37" t="s">
        <v>27</v>
      </c>
      <c r="E215" s="38" t="s">
        <v>19</v>
      </c>
      <c r="F215" s="40" t="s">
        <v>338</v>
      </c>
      <c r="G215" s="38" t="s">
        <v>42</v>
      </c>
      <c r="H215" s="23">
        <f>H216</f>
        <v>0</v>
      </c>
    </row>
    <row r="216" spans="1:9" ht="26.25" customHeight="1">
      <c r="A216" s="2"/>
      <c r="B216" s="202" t="s">
        <v>96</v>
      </c>
      <c r="C216" s="203"/>
      <c r="D216" s="37" t="s">
        <v>27</v>
      </c>
      <c r="E216" s="38" t="s">
        <v>19</v>
      </c>
      <c r="F216" s="40" t="s">
        <v>338</v>
      </c>
      <c r="G216" s="38" t="s">
        <v>97</v>
      </c>
      <c r="H216" s="23">
        <v>0</v>
      </c>
    </row>
    <row r="217" spans="1:9" ht="13.5" customHeight="1">
      <c r="A217" s="34" t="s">
        <v>33</v>
      </c>
      <c r="B217" s="200" t="s">
        <v>124</v>
      </c>
      <c r="C217" s="201"/>
      <c r="D217" s="35" t="s">
        <v>31</v>
      </c>
      <c r="E217" s="36" t="s">
        <v>12</v>
      </c>
      <c r="F217" s="36" t="s">
        <v>130</v>
      </c>
      <c r="G217" s="36" t="s">
        <v>42</v>
      </c>
      <c r="H217" s="22">
        <f>H218</f>
        <v>15552.599999999999</v>
      </c>
    </row>
    <row r="218" spans="1:9" ht="13.5" customHeight="1">
      <c r="A218" s="2"/>
      <c r="B218" s="200" t="s">
        <v>32</v>
      </c>
      <c r="C218" s="201"/>
      <c r="D218" s="35" t="s">
        <v>31</v>
      </c>
      <c r="E218" s="36" t="s">
        <v>11</v>
      </c>
      <c r="F218" s="36" t="s">
        <v>130</v>
      </c>
      <c r="G218" s="36" t="s">
        <v>42</v>
      </c>
      <c r="H218" s="22">
        <f>H219+H236</f>
        <v>15552.599999999999</v>
      </c>
    </row>
    <row r="219" spans="1:9" ht="27" customHeight="1">
      <c r="A219" s="2"/>
      <c r="B219" s="202" t="s">
        <v>208</v>
      </c>
      <c r="C219" s="203"/>
      <c r="D219" s="37" t="s">
        <v>31</v>
      </c>
      <c r="E219" s="38" t="s">
        <v>11</v>
      </c>
      <c r="F219" s="38" t="s">
        <v>209</v>
      </c>
      <c r="G219" s="38" t="s">
        <v>42</v>
      </c>
      <c r="H219" s="23">
        <f>H220</f>
        <v>15492.599999999999</v>
      </c>
    </row>
    <row r="220" spans="1:9" ht="14.25" customHeight="1">
      <c r="A220" s="2"/>
      <c r="B220" s="202" t="s">
        <v>210</v>
      </c>
      <c r="C220" s="203"/>
      <c r="D220" s="37" t="s">
        <v>31</v>
      </c>
      <c r="E220" s="38" t="s">
        <v>11</v>
      </c>
      <c r="F220" s="38" t="s">
        <v>211</v>
      </c>
      <c r="G220" s="38" t="s">
        <v>42</v>
      </c>
      <c r="H220" s="23">
        <f>H221+H230+H233</f>
        <v>15492.599999999999</v>
      </c>
    </row>
    <row r="221" spans="1:9" ht="27" customHeight="1">
      <c r="A221" s="2"/>
      <c r="B221" s="202" t="s">
        <v>212</v>
      </c>
      <c r="C221" s="203"/>
      <c r="D221" s="37" t="s">
        <v>31</v>
      </c>
      <c r="E221" s="38" t="s">
        <v>11</v>
      </c>
      <c r="F221" s="38" t="s">
        <v>213</v>
      </c>
      <c r="G221" s="38" t="s">
        <v>42</v>
      </c>
      <c r="H221" s="23">
        <f>H222+H226+H228</f>
        <v>13052.3</v>
      </c>
    </row>
    <row r="222" spans="1:9" s="103" customFormat="1" ht="27" customHeight="1">
      <c r="A222" s="2"/>
      <c r="B222" s="202" t="s">
        <v>105</v>
      </c>
      <c r="C222" s="203"/>
      <c r="D222" s="37" t="s">
        <v>31</v>
      </c>
      <c r="E222" s="38" t="s">
        <v>11</v>
      </c>
      <c r="F222" s="38" t="s">
        <v>214</v>
      </c>
      <c r="G222" s="38" t="s">
        <v>42</v>
      </c>
      <c r="H222" s="23">
        <f>SUM(H223:H225)</f>
        <v>9813.1999999999989</v>
      </c>
      <c r="I222" s="102"/>
    </row>
    <row r="223" spans="1:9" ht="51" customHeight="1">
      <c r="A223" s="2"/>
      <c r="B223" s="202" t="s">
        <v>118</v>
      </c>
      <c r="C223" s="203"/>
      <c r="D223" s="37" t="s">
        <v>31</v>
      </c>
      <c r="E223" s="38" t="s">
        <v>11</v>
      </c>
      <c r="F223" s="38" t="s">
        <v>214</v>
      </c>
      <c r="G223" s="38" t="s">
        <v>95</v>
      </c>
      <c r="H223" s="23">
        <f>8516.8+39.4</f>
        <v>8556.1999999999989</v>
      </c>
    </row>
    <row r="224" spans="1:9" ht="27" customHeight="1">
      <c r="A224" s="2"/>
      <c r="B224" s="202" t="s">
        <v>245</v>
      </c>
      <c r="C224" s="203"/>
      <c r="D224" s="37" t="s">
        <v>31</v>
      </c>
      <c r="E224" s="38" t="s">
        <v>11</v>
      </c>
      <c r="F224" s="38" t="s">
        <v>214</v>
      </c>
      <c r="G224" s="38" t="s">
        <v>97</v>
      </c>
      <c r="H224" s="23">
        <f>1221+1</f>
        <v>1222</v>
      </c>
    </row>
    <row r="225" spans="1:8" ht="13.5" customHeight="1">
      <c r="A225" s="2"/>
      <c r="B225" s="202" t="s">
        <v>98</v>
      </c>
      <c r="C225" s="203"/>
      <c r="D225" s="37" t="s">
        <v>31</v>
      </c>
      <c r="E225" s="38" t="s">
        <v>11</v>
      </c>
      <c r="F225" s="38" t="s">
        <v>214</v>
      </c>
      <c r="G225" s="38" t="s">
        <v>99</v>
      </c>
      <c r="H225" s="23">
        <v>35</v>
      </c>
    </row>
    <row r="226" spans="1:8" ht="27" customHeight="1">
      <c r="A226" s="2"/>
      <c r="B226" s="202" t="s">
        <v>374</v>
      </c>
      <c r="C226" s="203"/>
      <c r="D226" s="37" t="s">
        <v>31</v>
      </c>
      <c r="E226" s="38" t="s">
        <v>11</v>
      </c>
      <c r="F226" s="38" t="s">
        <v>373</v>
      </c>
      <c r="G226" s="38" t="s">
        <v>42</v>
      </c>
      <c r="H226" s="23">
        <f>H227</f>
        <v>256.7</v>
      </c>
    </row>
    <row r="227" spans="1:8" ht="26.25" customHeight="1">
      <c r="A227" s="2"/>
      <c r="B227" s="202" t="s">
        <v>245</v>
      </c>
      <c r="C227" s="203"/>
      <c r="D227" s="37" t="s">
        <v>31</v>
      </c>
      <c r="E227" s="38" t="s">
        <v>11</v>
      </c>
      <c r="F227" s="38" t="s">
        <v>373</v>
      </c>
      <c r="G227" s="38" t="s">
        <v>97</v>
      </c>
      <c r="H227" s="23">
        <f>0+256.7</f>
        <v>256.7</v>
      </c>
    </row>
    <row r="228" spans="1:8" ht="52.5" customHeight="1">
      <c r="A228" s="2"/>
      <c r="B228" s="202" t="s">
        <v>361</v>
      </c>
      <c r="C228" s="203"/>
      <c r="D228" s="37" t="s">
        <v>31</v>
      </c>
      <c r="E228" s="38" t="s">
        <v>11</v>
      </c>
      <c r="F228" s="38" t="s">
        <v>362</v>
      </c>
      <c r="G228" s="38" t="s">
        <v>42</v>
      </c>
      <c r="H228" s="23">
        <f>H229</f>
        <v>2982.4</v>
      </c>
    </row>
    <row r="229" spans="1:8" ht="26.25" customHeight="1">
      <c r="A229" s="2"/>
      <c r="B229" s="202" t="s">
        <v>245</v>
      </c>
      <c r="C229" s="203"/>
      <c r="D229" s="37" t="s">
        <v>31</v>
      </c>
      <c r="E229" s="38" t="s">
        <v>11</v>
      </c>
      <c r="F229" s="38" t="s">
        <v>362</v>
      </c>
      <c r="G229" s="38" t="s">
        <v>97</v>
      </c>
      <c r="H229" s="23">
        <f>2803.4+179</f>
        <v>2982.4</v>
      </c>
    </row>
    <row r="230" spans="1:8" ht="26.25" customHeight="1">
      <c r="A230" s="2"/>
      <c r="B230" s="202" t="s">
        <v>215</v>
      </c>
      <c r="C230" s="203"/>
      <c r="D230" s="37" t="s">
        <v>31</v>
      </c>
      <c r="E230" s="38" t="s">
        <v>11</v>
      </c>
      <c r="F230" s="41" t="s">
        <v>216</v>
      </c>
      <c r="G230" s="38" t="s">
        <v>42</v>
      </c>
      <c r="H230" s="23">
        <f>H231</f>
        <v>40</v>
      </c>
    </row>
    <row r="231" spans="1:8" ht="26.25" customHeight="1">
      <c r="A231" s="2"/>
      <c r="B231" s="202" t="s">
        <v>111</v>
      </c>
      <c r="C231" s="203"/>
      <c r="D231" s="37" t="s">
        <v>31</v>
      </c>
      <c r="E231" s="38" t="s">
        <v>11</v>
      </c>
      <c r="F231" s="41" t="s">
        <v>217</v>
      </c>
      <c r="G231" s="38" t="s">
        <v>42</v>
      </c>
      <c r="H231" s="23">
        <f>H232</f>
        <v>40</v>
      </c>
    </row>
    <row r="232" spans="1:8" ht="26.25" customHeight="1">
      <c r="A232" s="2"/>
      <c r="B232" s="202" t="s">
        <v>245</v>
      </c>
      <c r="C232" s="203"/>
      <c r="D232" s="37" t="s">
        <v>31</v>
      </c>
      <c r="E232" s="38" t="s">
        <v>11</v>
      </c>
      <c r="F232" s="41" t="s">
        <v>217</v>
      </c>
      <c r="G232" s="38" t="s">
        <v>97</v>
      </c>
      <c r="H232" s="23">
        <v>40</v>
      </c>
    </row>
    <row r="233" spans="1:8" ht="14.25" customHeight="1">
      <c r="A233" s="2"/>
      <c r="B233" s="202" t="s">
        <v>125</v>
      </c>
      <c r="C233" s="203"/>
      <c r="D233" s="37" t="s">
        <v>31</v>
      </c>
      <c r="E233" s="38" t="s">
        <v>11</v>
      </c>
      <c r="F233" s="41" t="s">
        <v>218</v>
      </c>
      <c r="G233" s="42" t="s">
        <v>42</v>
      </c>
      <c r="H233" s="25">
        <f>H234</f>
        <v>2400.3000000000002</v>
      </c>
    </row>
    <row r="234" spans="1:8" ht="52.5" customHeight="1">
      <c r="A234" s="2"/>
      <c r="B234" s="202" t="s">
        <v>219</v>
      </c>
      <c r="C234" s="203"/>
      <c r="D234" s="37" t="s">
        <v>31</v>
      </c>
      <c r="E234" s="38" t="s">
        <v>11</v>
      </c>
      <c r="F234" s="41" t="s">
        <v>220</v>
      </c>
      <c r="G234" s="42" t="s">
        <v>42</v>
      </c>
      <c r="H234" s="25">
        <f>H235</f>
        <v>2400.3000000000002</v>
      </c>
    </row>
    <row r="235" spans="1:8" ht="14.25" customHeight="1">
      <c r="A235" s="2"/>
      <c r="B235" s="202" t="s">
        <v>102</v>
      </c>
      <c r="C235" s="203"/>
      <c r="D235" s="37" t="s">
        <v>31</v>
      </c>
      <c r="E235" s="38" t="s">
        <v>11</v>
      </c>
      <c r="F235" s="41" t="s">
        <v>220</v>
      </c>
      <c r="G235" s="42" t="s">
        <v>103</v>
      </c>
      <c r="H235" s="25">
        <v>2400.3000000000002</v>
      </c>
    </row>
    <row r="236" spans="1:8" ht="27" customHeight="1">
      <c r="A236" s="2"/>
      <c r="B236" s="202" t="s">
        <v>311</v>
      </c>
      <c r="C236" s="203"/>
      <c r="D236" s="38" t="s">
        <v>31</v>
      </c>
      <c r="E236" s="38" t="s">
        <v>11</v>
      </c>
      <c r="F236" s="41" t="s">
        <v>312</v>
      </c>
      <c r="G236" s="42" t="s">
        <v>42</v>
      </c>
      <c r="H236" s="25">
        <f>H237</f>
        <v>60</v>
      </c>
    </row>
    <row r="237" spans="1:8" ht="14.25" customHeight="1">
      <c r="A237" s="2"/>
      <c r="B237" s="202" t="s">
        <v>309</v>
      </c>
      <c r="C237" s="203"/>
      <c r="D237" s="38" t="s">
        <v>31</v>
      </c>
      <c r="E237" s="38" t="s">
        <v>11</v>
      </c>
      <c r="F237" s="41" t="s">
        <v>313</v>
      </c>
      <c r="G237" s="42" t="s">
        <v>42</v>
      </c>
      <c r="H237" s="25">
        <f>H238</f>
        <v>60</v>
      </c>
    </row>
    <row r="238" spans="1:8" ht="14.25" customHeight="1">
      <c r="A238" s="2"/>
      <c r="B238" s="202" t="s">
        <v>310</v>
      </c>
      <c r="C238" s="203"/>
      <c r="D238" s="38" t="s">
        <v>31</v>
      </c>
      <c r="E238" s="38" t="s">
        <v>11</v>
      </c>
      <c r="F238" s="41" t="s">
        <v>314</v>
      </c>
      <c r="G238" s="42" t="s">
        <v>42</v>
      </c>
      <c r="H238" s="25">
        <f>H239</f>
        <v>60</v>
      </c>
    </row>
    <row r="239" spans="1:8" ht="51.75" customHeight="1">
      <c r="A239" s="2"/>
      <c r="B239" s="202" t="s">
        <v>118</v>
      </c>
      <c r="C239" s="203"/>
      <c r="D239" s="38" t="s">
        <v>31</v>
      </c>
      <c r="E239" s="38" t="s">
        <v>11</v>
      </c>
      <c r="F239" s="41" t="s">
        <v>314</v>
      </c>
      <c r="G239" s="42" t="s">
        <v>95</v>
      </c>
      <c r="H239" s="25">
        <v>60</v>
      </c>
    </row>
    <row r="240" spans="1:8" ht="12.75" customHeight="1">
      <c r="A240" s="34" t="s">
        <v>34</v>
      </c>
      <c r="B240" s="200" t="s">
        <v>35</v>
      </c>
      <c r="C240" s="201"/>
      <c r="D240" s="43">
        <v>10</v>
      </c>
      <c r="E240" s="36" t="s">
        <v>12</v>
      </c>
      <c r="F240" s="44" t="s">
        <v>130</v>
      </c>
      <c r="G240" s="36" t="s">
        <v>42</v>
      </c>
      <c r="H240" s="22">
        <f>SUM(H241,H247)</f>
        <v>641.29999999999995</v>
      </c>
    </row>
    <row r="241" spans="1:9" ht="12.75" customHeight="1">
      <c r="A241" s="2"/>
      <c r="B241" s="200" t="s">
        <v>36</v>
      </c>
      <c r="C241" s="201"/>
      <c r="D241" s="43">
        <v>10</v>
      </c>
      <c r="E241" s="36" t="s">
        <v>11</v>
      </c>
      <c r="F241" s="44" t="s">
        <v>130</v>
      </c>
      <c r="G241" s="36" t="s">
        <v>42</v>
      </c>
      <c r="H241" s="22">
        <f>H245</f>
        <v>613.29999999999995</v>
      </c>
      <c r="I241" s="101"/>
    </row>
    <row r="242" spans="1:9" ht="27" customHeight="1">
      <c r="A242" s="2"/>
      <c r="B242" s="202" t="s">
        <v>147</v>
      </c>
      <c r="C242" s="203"/>
      <c r="D242" s="45">
        <v>10</v>
      </c>
      <c r="E242" s="38" t="s">
        <v>11</v>
      </c>
      <c r="F242" s="4" t="s">
        <v>148</v>
      </c>
      <c r="G242" s="46" t="s">
        <v>42</v>
      </c>
      <c r="H242" s="23">
        <f>H244</f>
        <v>613.29999999999995</v>
      </c>
    </row>
    <row r="243" spans="1:9" ht="14.25" customHeight="1">
      <c r="A243" s="2"/>
      <c r="B243" s="202" t="s">
        <v>121</v>
      </c>
      <c r="C243" s="203"/>
      <c r="D243" s="45">
        <v>10</v>
      </c>
      <c r="E243" s="38" t="s">
        <v>11</v>
      </c>
      <c r="F243" s="4" t="s">
        <v>149</v>
      </c>
      <c r="G243" s="46" t="s">
        <v>42</v>
      </c>
      <c r="H243" s="23">
        <f>H245</f>
        <v>613.29999999999995</v>
      </c>
    </row>
    <row r="244" spans="1:9" ht="39" customHeight="1">
      <c r="A244" s="2"/>
      <c r="B244" s="211" t="s">
        <v>221</v>
      </c>
      <c r="C244" s="212"/>
      <c r="D244" s="45">
        <v>10</v>
      </c>
      <c r="E244" s="38" t="s">
        <v>11</v>
      </c>
      <c r="F244" s="4" t="s">
        <v>222</v>
      </c>
      <c r="G244" s="46" t="s">
        <v>42</v>
      </c>
      <c r="H244" s="23">
        <f>H245</f>
        <v>613.29999999999995</v>
      </c>
      <c r="I244" s="101"/>
    </row>
    <row r="245" spans="1:9" ht="39" customHeight="1">
      <c r="A245" s="2"/>
      <c r="B245" s="47" t="s">
        <v>223</v>
      </c>
      <c r="C245" s="20"/>
      <c r="D245" s="45">
        <v>10</v>
      </c>
      <c r="E245" s="38" t="s">
        <v>11</v>
      </c>
      <c r="F245" s="4" t="s">
        <v>224</v>
      </c>
      <c r="G245" s="46" t="s">
        <v>42</v>
      </c>
      <c r="H245" s="23">
        <f>H246</f>
        <v>613.29999999999995</v>
      </c>
    </row>
    <row r="246" spans="1:9" ht="13.5" customHeight="1">
      <c r="A246" s="2"/>
      <c r="B246" s="202" t="s">
        <v>106</v>
      </c>
      <c r="C246" s="203"/>
      <c r="D246" s="45">
        <v>10</v>
      </c>
      <c r="E246" s="38" t="s">
        <v>11</v>
      </c>
      <c r="F246" s="4" t="s">
        <v>224</v>
      </c>
      <c r="G246" s="46" t="s">
        <v>107</v>
      </c>
      <c r="H246" s="23">
        <f>588.4+24.9</f>
        <v>613.29999999999995</v>
      </c>
    </row>
    <row r="247" spans="1:9" ht="13.5" customHeight="1">
      <c r="A247" s="34"/>
      <c r="B247" s="200" t="s">
        <v>37</v>
      </c>
      <c r="C247" s="201"/>
      <c r="D247" s="43">
        <v>10</v>
      </c>
      <c r="E247" s="36" t="s">
        <v>19</v>
      </c>
      <c r="F247" s="44" t="s">
        <v>130</v>
      </c>
      <c r="G247" s="36" t="s">
        <v>42</v>
      </c>
      <c r="H247" s="22">
        <f>H250</f>
        <v>28</v>
      </c>
    </row>
    <row r="248" spans="1:9" ht="25.5" customHeight="1">
      <c r="A248" s="2"/>
      <c r="B248" s="202" t="s">
        <v>147</v>
      </c>
      <c r="C248" s="203"/>
      <c r="D248" s="48">
        <v>10</v>
      </c>
      <c r="E248" s="49" t="s">
        <v>19</v>
      </c>
      <c r="F248" s="50" t="s">
        <v>148</v>
      </c>
      <c r="G248" s="49" t="s">
        <v>42</v>
      </c>
      <c r="H248" s="23">
        <f>H249</f>
        <v>28</v>
      </c>
    </row>
    <row r="249" spans="1:9" ht="13.5" customHeight="1">
      <c r="A249" s="2"/>
      <c r="B249" s="202" t="s">
        <v>121</v>
      </c>
      <c r="C249" s="203"/>
      <c r="D249" s="48">
        <v>10</v>
      </c>
      <c r="E249" s="49" t="s">
        <v>19</v>
      </c>
      <c r="F249" s="50" t="s">
        <v>149</v>
      </c>
      <c r="G249" s="49" t="s">
        <v>42</v>
      </c>
      <c r="H249" s="23">
        <f>H250</f>
        <v>28</v>
      </c>
    </row>
    <row r="250" spans="1:9" ht="27" customHeight="1">
      <c r="A250" s="2"/>
      <c r="B250" s="202" t="s">
        <v>150</v>
      </c>
      <c r="C250" s="203"/>
      <c r="D250" s="48">
        <v>10</v>
      </c>
      <c r="E250" s="49" t="s">
        <v>19</v>
      </c>
      <c r="F250" s="50" t="s">
        <v>151</v>
      </c>
      <c r="G250" s="49" t="s">
        <v>42</v>
      </c>
      <c r="H250" s="23">
        <f>H251</f>
        <v>28</v>
      </c>
    </row>
    <row r="251" spans="1:9" ht="27" customHeight="1">
      <c r="A251" s="2"/>
      <c r="B251" s="202" t="s">
        <v>363</v>
      </c>
      <c r="C251" s="203"/>
      <c r="D251" s="48">
        <v>10</v>
      </c>
      <c r="E251" s="49" t="s">
        <v>19</v>
      </c>
      <c r="F251" s="50" t="s">
        <v>225</v>
      </c>
      <c r="G251" s="49" t="s">
        <v>42</v>
      </c>
      <c r="H251" s="23">
        <f>H252</f>
        <v>28</v>
      </c>
    </row>
    <row r="252" spans="1:9" ht="14.25" customHeight="1">
      <c r="A252" s="2"/>
      <c r="B252" s="202" t="s">
        <v>106</v>
      </c>
      <c r="C252" s="203"/>
      <c r="D252" s="51">
        <v>10</v>
      </c>
      <c r="E252" s="52" t="s">
        <v>19</v>
      </c>
      <c r="F252" s="50" t="s">
        <v>225</v>
      </c>
      <c r="G252" s="52" t="s">
        <v>107</v>
      </c>
      <c r="H252" s="26">
        <v>28</v>
      </c>
    </row>
    <row r="253" spans="1:9" ht="14.25" customHeight="1">
      <c r="A253" s="34" t="s">
        <v>93</v>
      </c>
      <c r="B253" s="200" t="s">
        <v>50</v>
      </c>
      <c r="C253" s="201"/>
      <c r="D253" s="35" t="s">
        <v>45</v>
      </c>
      <c r="E253" s="36" t="s">
        <v>12</v>
      </c>
      <c r="F253" s="44" t="s">
        <v>130</v>
      </c>
      <c r="G253" s="36" t="s">
        <v>42</v>
      </c>
      <c r="H253" s="22">
        <f t="shared" ref="H253:H258" si="0">H254</f>
        <v>60</v>
      </c>
    </row>
    <row r="254" spans="1:9" ht="14.25" customHeight="1">
      <c r="A254" s="34"/>
      <c r="B254" s="200" t="s">
        <v>51</v>
      </c>
      <c r="C254" s="201"/>
      <c r="D254" s="35" t="s">
        <v>45</v>
      </c>
      <c r="E254" s="36" t="s">
        <v>11</v>
      </c>
      <c r="F254" s="44" t="s">
        <v>130</v>
      </c>
      <c r="G254" s="36" t="s">
        <v>42</v>
      </c>
      <c r="H254" s="22">
        <f t="shared" si="0"/>
        <v>60</v>
      </c>
    </row>
    <row r="255" spans="1:9" ht="26.25" customHeight="1">
      <c r="A255" s="34"/>
      <c r="B255" s="202" t="s">
        <v>226</v>
      </c>
      <c r="C255" s="203"/>
      <c r="D255" s="37" t="s">
        <v>45</v>
      </c>
      <c r="E255" s="38" t="s">
        <v>11</v>
      </c>
      <c r="F255" s="38" t="s">
        <v>227</v>
      </c>
      <c r="G255" s="38" t="s">
        <v>42</v>
      </c>
      <c r="H255" s="23">
        <f t="shared" si="0"/>
        <v>60</v>
      </c>
    </row>
    <row r="256" spans="1:9" ht="26.25" customHeight="1">
      <c r="A256" s="34"/>
      <c r="B256" s="202" t="s">
        <v>228</v>
      </c>
      <c r="C256" s="203"/>
      <c r="D256" s="37" t="s">
        <v>45</v>
      </c>
      <c r="E256" s="38" t="s">
        <v>11</v>
      </c>
      <c r="F256" s="38" t="s">
        <v>229</v>
      </c>
      <c r="G256" s="38" t="s">
        <v>42</v>
      </c>
      <c r="H256" s="23">
        <f t="shared" si="0"/>
        <v>60</v>
      </c>
    </row>
    <row r="257" spans="1:9" ht="26.25" customHeight="1">
      <c r="A257" s="34"/>
      <c r="B257" s="202" t="s">
        <v>230</v>
      </c>
      <c r="C257" s="203"/>
      <c r="D257" s="37" t="s">
        <v>45</v>
      </c>
      <c r="E257" s="38" t="s">
        <v>11</v>
      </c>
      <c r="F257" s="38" t="s">
        <v>231</v>
      </c>
      <c r="G257" s="38" t="s">
        <v>42</v>
      </c>
      <c r="H257" s="23">
        <f t="shared" si="0"/>
        <v>60</v>
      </c>
    </row>
    <row r="258" spans="1:9" ht="12.75" customHeight="1">
      <c r="A258" s="34"/>
      <c r="B258" s="202" t="s">
        <v>112</v>
      </c>
      <c r="C258" s="203"/>
      <c r="D258" s="37" t="s">
        <v>45</v>
      </c>
      <c r="E258" s="38" t="s">
        <v>11</v>
      </c>
      <c r="F258" s="38" t="s">
        <v>232</v>
      </c>
      <c r="G258" s="38" t="s">
        <v>42</v>
      </c>
      <c r="H258" s="23">
        <f t="shared" si="0"/>
        <v>60</v>
      </c>
    </row>
    <row r="259" spans="1:9" s="103" customFormat="1" ht="12.75" customHeight="1">
      <c r="A259" s="34"/>
      <c r="B259" s="202" t="s">
        <v>245</v>
      </c>
      <c r="C259" s="203"/>
      <c r="D259" s="37" t="s">
        <v>45</v>
      </c>
      <c r="E259" s="38" t="s">
        <v>11</v>
      </c>
      <c r="F259" s="38" t="s">
        <v>232</v>
      </c>
      <c r="G259" s="38" t="s">
        <v>97</v>
      </c>
      <c r="H259" s="23">
        <v>60</v>
      </c>
      <c r="I259" s="102"/>
    </row>
    <row r="260" spans="1:9" ht="12.75" customHeight="1">
      <c r="A260" s="34" t="s">
        <v>115</v>
      </c>
      <c r="B260" s="200" t="s">
        <v>126</v>
      </c>
      <c r="C260" s="201"/>
      <c r="D260" s="35" t="s">
        <v>85</v>
      </c>
      <c r="E260" s="36" t="s">
        <v>12</v>
      </c>
      <c r="F260" s="44" t="s">
        <v>130</v>
      </c>
      <c r="G260" s="36" t="s">
        <v>42</v>
      </c>
      <c r="H260" s="22">
        <f>H261</f>
        <v>70</v>
      </c>
    </row>
    <row r="261" spans="1:9" ht="12.75" customHeight="1">
      <c r="A261" s="34"/>
      <c r="B261" s="200" t="s">
        <v>117</v>
      </c>
      <c r="C261" s="201"/>
      <c r="D261" s="35" t="s">
        <v>85</v>
      </c>
      <c r="E261" s="36" t="s">
        <v>14</v>
      </c>
      <c r="F261" s="44" t="s">
        <v>130</v>
      </c>
      <c r="G261" s="36" t="s">
        <v>42</v>
      </c>
      <c r="H261" s="22">
        <f>H262</f>
        <v>70</v>
      </c>
    </row>
    <row r="262" spans="1:9" ht="12.75" customHeight="1">
      <c r="A262" s="34"/>
      <c r="B262" s="202" t="s">
        <v>104</v>
      </c>
      <c r="C262" s="203"/>
      <c r="D262" s="37" t="s">
        <v>85</v>
      </c>
      <c r="E262" s="38" t="s">
        <v>14</v>
      </c>
      <c r="F262" s="38" t="s">
        <v>135</v>
      </c>
      <c r="G262" s="38" t="s">
        <v>42</v>
      </c>
      <c r="H262" s="23">
        <f>H263</f>
        <v>70</v>
      </c>
    </row>
    <row r="263" spans="1:9" ht="25.5" customHeight="1">
      <c r="A263" s="34"/>
      <c r="B263" s="202" t="s">
        <v>127</v>
      </c>
      <c r="C263" s="203"/>
      <c r="D263" s="37" t="s">
        <v>85</v>
      </c>
      <c r="E263" s="38" t="s">
        <v>14</v>
      </c>
      <c r="F263" s="38" t="s">
        <v>233</v>
      </c>
      <c r="G263" s="38" t="s">
        <v>42</v>
      </c>
      <c r="H263" s="23">
        <f>H264</f>
        <v>70</v>
      </c>
    </row>
    <row r="264" spans="1:9" ht="38.25" customHeight="1">
      <c r="A264" s="34"/>
      <c r="B264" s="202" t="s">
        <v>234</v>
      </c>
      <c r="C264" s="203"/>
      <c r="D264" s="37" t="s">
        <v>85</v>
      </c>
      <c r="E264" s="38" t="s">
        <v>14</v>
      </c>
      <c r="F264" s="38" t="s">
        <v>235</v>
      </c>
      <c r="G264" s="38" t="s">
        <v>42</v>
      </c>
      <c r="H264" s="23">
        <f>H265</f>
        <v>70</v>
      </c>
    </row>
    <row r="265" spans="1:9" s="103" customFormat="1" ht="27" customHeight="1">
      <c r="A265" s="34"/>
      <c r="B265" s="202" t="s">
        <v>245</v>
      </c>
      <c r="C265" s="203"/>
      <c r="D265" s="37" t="s">
        <v>85</v>
      </c>
      <c r="E265" s="38" t="s">
        <v>14</v>
      </c>
      <c r="F265" s="38" t="s">
        <v>235</v>
      </c>
      <c r="G265" s="38" t="s">
        <v>97</v>
      </c>
      <c r="H265" s="23">
        <v>70</v>
      </c>
      <c r="I265" s="102"/>
    </row>
    <row r="266" spans="1:9">
      <c r="A266" s="93"/>
      <c r="B266" s="104"/>
      <c r="C266" s="104"/>
      <c r="D266" s="105"/>
      <c r="E266" s="105"/>
      <c r="F266" s="105"/>
      <c r="G266" s="105"/>
      <c r="H266" s="106"/>
    </row>
    <row r="267" spans="1:9" ht="30" customHeight="1">
      <c r="A267" s="139" t="s">
        <v>381</v>
      </c>
      <c r="B267" s="139"/>
      <c r="C267" s="139"/>
      <c r="D267" s="139"/>
      <c r="E267" s="139"/>
      <c r="F267" s="139"/>
      <c r="G267" s="139"/>
      <c r="H267" s="139"/>
    </row>
    <row r="268" spans="1:9" ht="13.5" customHeight="1">
      <c r="A268" s="67"/>
      <c r="B268" s="67"/>
      <c r="C268" s="67"/>
      <c r="D268" s="67"/>
      <c r="E268" s="67"/>
      <c r="F268" s="67"/>
      <c r="G268" s="149" t="s">
        <v>5</v>
      </c>
      <c r="H268" s="149"/>
    </row>
    <row r="269" spans="1:9" ht="15.75" customHeight="1">
      <c r="A269" s="1" t="s">
        <v>6</v>
      </c>
      <c r="B269" s="2" t="s">
        <v>7</v>
      </c>
      <c r="C269" s="2" t="s">
        <v>46</v>
      </c>
      <c r="D269" s="4" t="s">
        <v>38</v>
      </c>
      <c r="E269" s="4" t="s">
        <v>8</v>
      </c>
      <c r="F269" s="4" t="s">
        <v>39</v>
      </c>
      <c r="G269" s="4" t="s">
        <v>40</v>
      </c>
      <c r="H269" s="3" t="s">
        <v>4</v>
      </c>
    </row>
    <row r="270" spans="1:9" ht="13.5" customHeight="1">
      <c r="A270" s="34"/>
      <c r="B270" s="34" t="s">
        <v>41</v>
      </c>
      <c r="C270" s="53">
        <v>992</v>
      </c>
      <c r="D270" s="35" t="s">
        <v>12</v>
      </c>
      <c r="E270" s="36" t="s">
        <v>12</v>
      </c>
      <c r="F270" s="36" t="s">
        <v>130</v>
      </c>
      <c r="G270" s="36" t="s">
        <v>42</v>
      </c>
      <c r="H270" s="22">
        <f>SUM(H271,H313,H319,H336,H352,H381,H417,H424,H404)</f>
        <v>36003.200000000004</v>
      </c>
    </row>
    <row r="271" spans="1:9" ht="13.5" customHeight="1">
      <c r="A271" s="34" t="s">
        <v>9</v>
      </c>
      <c r="B271" s="34" t="s">
        <v>10</v>
      </c>
      <c r="C271" s="53">
        <v>992</v>
      </c>
      <c r="D271" s="35" t="s">
        <v>11</v>
      </c>
      <c r="E271" s="36" t="s">
        <v>12</v>
      </c>
      <c r="F271" s="36" t="s">
        <v>130</v>
      </c>
      <c r="G271" s="36" t="s">
        <v>42</v>
      </c>
      <c r="H271" s="22">
        <f>SUM(H272,H277,H297,H287,H292)</f>
        <v>9838.5</v>
      </c>
    </row>
    <row r="272" spans="1:9" ht="26.25" customHeight="1">
      <c r="A272" s="2"/>
      <c r="B272" s="34" t="s">
        <v>48</v>
      </c>
      <c r="C272" s="53">
        <v>992</v>
      </c>
      <c r="D272" s="35" t="s">
        <v>11</v>
      </c>
      <c r="E272" s="36" t="s">
        <v>13</v>
      </c>
      <c r="F272" s="36" t="s">
        <v>130</v>
      </c>
      <c r="G272" s="36" t="s">
        <v>42</v>
      </c>
      <c r="H272" s="22">
        <f>H273</f>
        <v>1113.5</v>
      </c>
    </row>
    <row r="273" spans="1:8" ht="26.25" customHeight="1">
      <c r="A273" s="2"/>
      <c r="B273" s="2" t="s">
        <v>131</v>
      </c>
      <c r="C273" s="40">
        <v>992</v>
      </c>
      <c r="D273" s="37" t="s">
        <v>11</v>
      </c>
      <c r="E273" s="38" t="s">
        <v>13</v>
      </c>
      <c r="F273" s="38" t="s">
        <v>132</v>
      </c>
      <c r="G273" s="38" t="s">
        <v>42</v>
      </c>
      <c r="H273" s="23">
        <f>H274</f>
        <v>1113.5</v>
      </c>
    </row>
    <row r="274" spans="1:8" ht="13.5" customHeight="1">
      <c r="A274" s="2"/>
      <c r="B274" s="2" t="s">
        <v>243</v>
      </c>
      <c r="C274" s="40">
        <v>992</v>
      </c>
      <c r="D274" s="37" t="s">
        <v>11</v>
      </c>
      <c r="E274" s="38" t="s">
        <v>13</v>
      </c>
      <c r="F274" s="38" t="s">
        <v>133</v>
      </c>
      <c r="G274" s="38" t="s">
        <v>42</v>
      </c>
      <c r="H274" s="23">
        <f>H275</f>
        <v>1113.5</v>
      </c>
    </row>
    <row r="275" spans="1:8" ht="14.25" customHeight="1">
      <c r="A275" s="2"/>
      <c r="B275" s="2" t="s">
        <v>94</v>
      </c>
      <c r="C275" s="40">
        <v>992</v>
      </c>
      <c r="D275" s="37" t="s">
        <v>11</v>
      </c>
      <c r="E275" s="38" t="s">
        <v>13</v>
      </c>
      <c r="F275" s="38" t="s">
        <v>134</v>
      </c>
      <c r="G275" s="38" t="s">
        <v>42</v>
      </c>
      <c r="H275" s="23">
        <f>H276</f>
        <v>1113.5</v>
      </c>
    </row>
    <row r="276" spans="1:8" ht="51.75" customHeight="1">
      <c r="A276" s="2"/>
      <c r="B276" s="2" t="s">
        <v>118</v>
      </c>
      <c r="C276" s="40">
        <v>992</v>
      </c>
      <c r="D276" s="37" t="s">
        <v>11</v>
      </c>
      <c r="E276" s="38" t="s">
        <v>13</v>
      </c>
      <c r="F276" s="38" t="s">
        <v>134</v>
      </c>
      <c r="G276" s="38" t="s">
        <v>95</v>
      </c>
      <c r="H276" s="23">
        <f>1102.3+11.2</f>
        <v>1113.5</v>
      </c>
    </row>
    <row r="277" spans="1:8" ht="39" customHeight="1">
      <c r="A277" s="2"/>
      <c r="B277" s="34" t="s">
        <v>113</v>
      </c>
      <c r="C277" s="53">
        <v>992</v>
      </c>
      <c r="D277" s="35" t="s">
        <v>11</v>
      </c>
      <c r="E277" s="36" t="s">
        <v>14</v>
      </c>
      <c r="F277" s="36" t="s">
        <v>130</v>
      </c>
      <c r="G277" s="36" t="s">
        <v>42</v>
      </c>
      <c r="H277" s="22">
        <f>H278</f>
        <v>5179.1000000000004</v>
      </c>
    </row>
    <row r="278" spans="1:8" ht="13.5" customHeight="1">
      <c r="A278" s="2"/>
      <c r="B278" s="2" t="s">
        <v>104</v>
      </c>
      <c r="C278" s="40">
        <v>992</v>
      </c>
      <c r="D278" s="37" t="s">
        <v>11</v>
      </c>
      <c r="E278" s="38" t="s">
        <v>14</v>
      </c>
      <c r="F278" s="38" t="s">
        <v>135</v>
      </c>
      <c r="G278" s="38" t="s">
        <v>42</v>
      </c>
      <c r="H278" s="23">
        <f>SUM(H279+H284)</f>
        <v>5179.1000000000004</v>
      </c>
    </row>
    <row r="279" spans="1:8" ht="27" customHeight="1">
      <c r="A279" s="2"/>
      <c r="B279" s="2" t="s">
        <v>244</v>
      </c>
      <c r="C279" s="40">
        <v>992</v>
      </c>
      <c r="D279" s="37" t="s">
        <v>11</v>
      </c>
      <c r="E279" s="38" t="s">
        <v>14</v>
      </c>
      <c r="F279" s="38" t="s">
        <v>136</v>
      </c>
      <c r="G279" s="38" t="s">
        <v>42</v>
      </c>
      <c r="H279" s="23">
        <f>H280</f>
        <v>5175.3</v>
      </c>
    </row>
    <row r="280" spans="1:8" ht="12.75" customHeight="1">
      <c r="A280" s="2"/>
      <c r="B280" s="2" t="s">
        <v>94</v>
      </c>
      <c r="C280" s="40">
        <v>992</v>
      </c>
      <c r="D280" s="37" t="s">
        <v>11</v>
      </c>
      <c r="E280" s="38" t="s">
        <v>14</v>
      </c>
      <c r="F280" s="38" t="s">
        <v>137</v>
      </c>
      <c r="G280" s="38" t="s">
        <v>42</v>
      </c>
      <c r="H280" s="23">
        <f>SUM(H281:H283)</f>
        <v>5175.3</v>
      </c>
    </row>
    <row r="281" spans="1:8" ht="51.75" customHeight="1">
      <c r="A281" s="2"/>
      <c r="B281" s="2" t="s">
        <v>118</v>
      </c>
      <c r="C281" s="40">
        <v>992</v>
      </c>
      <c r="D281" s="37" t="s">
        <v>11</v>
      </c>
      <c r="E281" s="38" t="s">
        <v>14</v>
      </c>
      <c r="F281" s="38" t="s">
        <v>137</v>
      </c>
      <c r="G281" s="38" t="s">
        <v>95</v>
      </c>
      <c r="H281" s="23">
        <f>4439.6+45.4</f>
        <v>4485</v>
      </c>
    </row>
    <row r="282" spans="1:8" ht="26.25" customHeight="1">
      <c r="A282" s="2"/>
      <c r="B282" s="2" t="s">
        <v>245</v>
      </c>
      <c r="C282" s="40">
        <v>992</v>
      </c>
      <c r="D282" s="37" t="s">
        <v>11</v>
      </c>
      <c r="E282" s="38" t="s">
        <v>14</v>
      </c>
      <c r="F282" s="38" t="s">
        <v>137</v>
      </c>
      <c r="G282" s="38" t="s">
        <v>97</v>
      </c>
      <c r="H282" s="23">
        <f>575+8.5</f>
        <v>583.5</v>
      </c>
    </row>
    <row r="283" spans="1:8" ht="12.75" customHeight="1">
      <c r="A283" s="2"/>
      <c r="B283" s="2" t="s">
        <v>98</v>
      </c>
      <c r="C283" s="40">
        <v>992</v>
      </c>
      <c r="D283" s="37" t="s">
        <v>11</v>
      </c>
      <c r="E283" s="38" t="s">
        <v>14</v>
      </c>
      <c r="F283" s="38" t="s">
        <v>137</v>
      </c>
      <c r="G283" s="38" t="s">
        <v>99</v>
      </c>
      <c r="H283" s="23">
        <f>25+(11.7+56.2)+13.9</f>
        <v>106.80000000000001</v>
      </c>
    </row>
    <row r="284" spans="1:8" ht="12.75" customHeight="1">
      <c r="A284" s="2"/>
      <c r="B284" s="2" t="s">
        <v>246</v>
      </c>
      <c r="C284" s="40">
        <v>992</v>
      </c>
      <c r="D284" s="37" t="s">
        <v>11</v>
      </c>
      <c r="E284" s="38" t="s">
        <v>14</v>
      </c>
      <c r="F284" s="38" t="s">
        <v>159</v>
      </c>
      <c r="G284" s="38" t="s">
        <v>42</v>
      </c>
      <c r="H284" s="23">
        <f>H285</f>
        <v>3.8</v>
      </c>
    </row>
    <row r="285" spans="1:8" ht="37.5" customHeight="1">
      <c r="A285" s="2"/>
      <c r="B285" s="2" t="s">
        <v>100</v>
      </c>
      <c r="C285" s="40">
        <v>992</v>
      </c>
      <c r="D285" s="37" t="s">
        <v>11</v>
      </c>
      <c r="E285" s="38" t="s">
        <v>14</v>
      </c>
      <c r="F285" s="38" t="s">
        <v>139</v>
      </c>
      <c r="G285" s="38" t="s">
        <v>42</v>
      </c>
      <c r="H285" s="23">
        <f>H286</f>
        <v>3.8</v>
      </c>
    </row>
    <row r="286" spans="1:8" ht="27" customHeight="1">
      <c r="A286" s="2"/>
      <c r="B286" s="2" t="s">
        <v>245</v>
      </c>
      <c r="C286" s="40">
        <v>992</v>
      </c>
      <c r="D286" s="37" t="s">
        <v>11</v>
      </c>
      <c r="E286" s="38" t="s">
        <v>14</v>
      </c>
      <c r="F286" s="38" t="s">
        <v>139</v>
      </c>
      <c r="G286" s="38" t="s">
        <v>97</v>
      </c>
      <c r="H286" s="23">
        <v>3.8</v>
      </c>
    </row>
    <row r="287" spans="1:8" ht="39.75" customHeight="1">
      <c r="A287" s="34"/>
      <c r="B287" s="34" t="s">
        <v>101</v>
      </c>
      <c r="C287" s="53">
        <v>992</v>
      </c>
      <c r="D287" s="35" t="s">
        <v>11</v>
      </c>
      <c r="E287" s="36" t="s">
        <v>86</v>
      </c>
      <c r="F287" s="36" t="s">
        <v>130</v>
      </c>
      <c r="G287" s="36" t="s">
        <v>42</v>
      </c>
      <c r="H287" s="22">
        <f>H288</f>
        <v>151.4</v>
      </c>
    </row>
    <row r="288" spans="1:8" ht="27" customHeight="1">
      <c r="A288" s="2"/>
      <c r="B288" s="2" t="s">
        <v>247</v>
      </c>
      <c r="C288" s="40">
        <v>992</v>
      </c>
      <c r="D288" s="37" t="s">
        <v>11</v>
      </c>
      <c r="E288" s="38" t="s">
        <v>86</v>
      </c>
      <c r="F288" s="38" t="s">
        <v>140</v>
      </c>
      <c r="G288" s="38" t="s">
        <v>42</v>
      </c>
      <c r="H288" s="23">
        <f>H289</f>
        <v>151.4</v>
      </c>
    </row>
    <row r="289" spans="1:8" ht="39.75" customHeight="1">
      <c r="A289" s="2"/>
      <c r="B289" s="2" t="s">
        <v>248</v>
      </c>
      <c r="C289" s="40">
        <v>992</v>
      </c>
      <c r="D289" s="37" t="s">
        <v>11</v>
      </c>
      <c r="E289" s="38" t="s">
        <v>86</v>
      </c>
      <c r="F289" s="38" t="s">
        <v>141</v>
      </c>
      <c r="G289" s="38" t="s">
        <v>42</v>
      </c>
      <c r="H289" s="23">
        <f>H290</f>
        <v>151.4</v>
      </c>
    </row>
    <row r="290" spans="1:8" ht="51.75" customHeight="1">
      <c r="A290" s="2"/>
      <c r="B290" s="2" t="s">
        <v>142</v>
      </c>
      <c r="C290" s="40">
        <v>992</v>
      </c>
      <c r="D290" s="37" t="s">
        <v>11</v>
      </c>
      <c r="E290" s="38" t="s">
        <v>86</v>
      </c>
      <c r="F290" s="38" t="s">
        <v>143</v>
      </c>
      <c r="G290" s="38" t="s">
        <v>42</v>
      </c>
      <c r="H290" s="23">
        <f>H291</f>
        <v>151.4</v>
      </c>
    </row>
    <row r="291" spans="1:8" ht="14.25" customHeight="1">
      <c r="A291" s="2"/>
      <c r="B291" s="2" t="s">
        <v>102</v>
      </c>
      <c r="C291" s="40">
        <v>992</v>
      </c>
      <c r="D291" s="37" t="s">
        <v>11</v>
      </c>
      <c r="E291" s="38" t="s">
        <v>86</v>
      </c>
      <c r="F291" s="38" t="s">
        <v>143</v>
      </c>
      <c r="G291" s="38" t="s">
        <v>103</v>
      </c>
      <c r="H291" s="23">
        <v>151.4</v>
      </c>
    </row>
    <row r="292" spans="1:8" ht="14.25" customHeight="1">
      <c r="A292" s="34"/>
      <c r="B292" s="34" t="s">
        <v>92</v>
      </c>
      <c r="C292" s="53">
        <v>992</v>
      </c>
      <c r="D292" s="35" t="s">
        <v>11</v>
      </c>
      <c r="E292" s="36" t="s">
        <v>45</v>
      </c>
      <c r="F292" s="36" t="s">
        <v>130</v>
      </c>
      <c r="G292" s="36" t="s">
        <v>42</v>
      </c>
      <c r="H292" s="22">
        <f>SUM(H293)</f>
        <v>40</v>
      </c>
    </row>
    <row r="293" spans="1:8" ht="14.25" customHeight="1">
      <c r="A293" s="2"/>
      <c r="B293" s="2" t="s">
        <v>104</v>
      </c>
      <c r="C293" s="40">
        <v>992</v>
      </c>
      <c r="D293" s="37" t="s">
        <v>11</v>
      </c>
      <c r="E293" s="38" t="s">
        <v>45</v>
      </c>
      <c r="F293" s="38" t="s">
        <v>135</v>
      </c>
      <c r="G293" s="38" t="s">
        <v>42</v>
      </c>
      <c r="H293" s="23">
        <f>H294</f>
        <v>40</v>
      </c>
    </row>
    <row r="294" spans="1:8" ht="14.25" customHeight="1">
      <c r="A294" s="2"/>
      <c r="B294" s="2" t="s">
        <v>120</v>
      </c>
      <c r="C294" s="40">
        <v>992</v>
      </c>
      <c r="D294" s="37" t="s">
        <v>11</v>
      </c>
      <c r="E294" s="38" t="s">
        <v>45</v>
      </c>
      <c r="F294" s="38" t="s">
        <v>144</v>
      </c>
      <c r="G294" s="38" t="s">
        <v>42</v>
      </c>
      <c r="H294" s="23">
        <f>H295</f>
        <v>40</v>
      </c>
    </row>
    <row r="295" spans="1:8" ht="14.25" customHeight="1">
      <c r="A295" s="2"/>
      <c r="B295" s="2" t="s">
        <v>145</v>
      </c>
      <c r="C295" s="40">
        <v>992</v>
      </c>
      <c r="D295" s="37" t="s">
        <v>11</v>
      </c>
      <c r="E295" s="38" t="s">
        <v>45</v>
      </c>
      <c r="F295" s="38" t="s">
        <v>146</v>
      </c>
      <c r="G295" s="38" t="s">
        <v>42</v>
      </c>
      <c r="H295" s="23">
        <f>H296</f>
        <v>40</v>
      </c>
    </row>
    <row r="296" spans="1:8" ht="14.25" customHeight="1">
      <c r="A296" s="2"/>
      <c r="B296" s="2" t="s">
        <v>98</v>
      </c>
      <c r="C296" s="40">
        <v>992</v>
      </c>
      <c r="D296" s="37" t="s">
        <v>11</v>
      </c>
      <c r="E296" s="38" t="s">
        <v>45</v>
      </c>
      <c r="F296" s="38" t="s">
        <v>146</v>
      </c>
      <c r="G296" s="38" t="s">
        <v>99</v>
      </c>
      <c r="H296" s="23">
        <v>40</v>
      </c>
    </row>
    <row r="297" spans="1:8" ht="14.25" customHeight="1">
      <c r="A297" s="34"/>
      <c r="B297" s="34" t="s">
        <v>15</v>
      </c>
      <c r="C297" s="53">
        <v>992</v>
      </c>
      <c r="D297" s="35" t="s">
        <v>11</v>
      </c>
      <c r="E297" s="36" t="s">
        <v>49</v>
      </c>
      <c r="F297" s="36" t="s">
        <v>130</v>
      </c>
      <c r="G297" s="36" t="s">
        <v>42</v>
      </c>
      <c r="H297" s="22">
        <f>H298+H307</f>
        <v>3354.5</v>
      </c>
    </row>
    <row r="298" spans="1:8" ht="27" customHeight="1">
      <c r="A298" s="2"/>
      <c r="B298" s="2" t="s">
        <v>147</v>
      </c>
      <c r="C298" s="40">
        <v>992</v>
      </c>
      <c r="D298" s="37" t="s">
        <v>11</v>
      </c>
      <c r="E298" s="38" t="s">
        <v>49</v>
      </c>
      <c r="F298" s="38" t="s">
        <v>148</v>
      </c>
      <c r="G298" s="38" t="s">
        <v>42</v>
      </c>
      <c r="H298" s="23">
        <f>H299+H303</f>
        <v>172</v>
      </c>
    </row>
    <row r="299" spans="1:8" ht="14.25" customHeight="1">
      <c r="A299" s="2"/>
      <c r="B299" s="2" t="s">
        <v>121</v>
      </c>
      <c r="C299" s="40">
        <v>992</v>
      </c>
      <c r="D299" s="37" t="s">
        <v>11</v>
      </c>
      <c r="E299" s="38" t="s">
        <v>49</v>
      </c>
      <c r="F299" s="38" t="s">
        <v>149</v>
      </c>
      <c r="G299" s="38" t="s">
        <v>42</v>
      </c>
      <c r="H299" s="23">
        <f>H300</f>
        <v>90</v>
      </c>
    </row>
    <row r="300" spans="1:8" ht="27" customHeight="1">
      <c r="A300" s="2"/>
      <c r="B300" s="2" t="s">
        <v>150</v>
      </c>
      <c r="C300" s="40">
        <v>992</v>
      </c>
      <c r="D300" s="37" t="s">
        <v>11</v>
      </c>
      <c r="E300" s="38" t="s">
        <v>49</v>
      </c>
      <c r="F300" s="38" t="s">
        <v>151</v>
      </c>
      <c r="G300" s="38" t="s">
        <v>42</v>
      </c>
      <c r="H300" s="23">
        <f>H301</f>
        <v>90</v>
      </c>
    </row>
    <row r="301" spans="1:8" ht="26.25" customHeight="1">
      <c r="A301" s="2"/>
      <c r="B301" s="2" t="s">
        <v>249</v>
      </c>
      <c r="C301" s="40">
        <v>992</v>
      </c>
      <c r="D301" s="37" t="s">
        <v>11</v>
      </c>
      <c r="E301" s="38" t="s">
        <v>49</v>
      </c>
      <c r="F301" s="38" t="s">
        <v>152</v>
      </c>
      <c r="G301" s="38" t="s">
        <v>42</v>
      </c>
      <c r="H301" s="23">
        <f>H302</f>
        <v>90</v>
      </c>
    </row>
    <row r="302" spans="1:8" ht="12.75" customHeight="1">
      <c r="A302" s="2"/>
      <c r="B302" s="2" t="s">
        <v>106</v>
      </c>
      <c r="C302" s="40">
        <v>992</v>
      </c>
      <c r="D302" s="37" t="s">
        <v>11</v>
      </c>
      <c r="E302" s="38" t="s">
        <v>49</v>
      </c>
      <c r="F302" s="38" t="s">
        <v>152</v>
      </c>
      <c r="G302" s="38" t="s">
        <v>107</v>
      </c>
      <c r="H302" s="23">
        <v>90</v>
      </c>
    </row>
    <row r="303" spans="1:8" ht="27" customHeight="1">
      <c r="A303" s="2"/>
      <c r="B303" s="54" t="s">
        <v>153</v>
      </c>
      <c r="C303" s="40">
        <v>992</v>
      </c>
      <c r="D303" s="37" t="s">
        <v>11</v>
      </c>
      <c r="E303" s="38" t="s">
        <v>49</v>
      </c>
      <c r="F303" s="38" t="s">
        <v>154</v>
      </c>
      <c r="G303" s="39" t="s">
        <v>42</v>
      </c>
      <c r="H303" s="24">
        <f>H304</f>
        <v>82</v>
      </c>
    </row>
    <row r="304" spans="1:8" ht="51.75" customHeight="1">
      <c r="A304" s="2"/>
      <c r="B304" s="54" t="s">
        <v>250</v>
      </c>
      <c r="C304" s="40">
        <v>992</v>
      </c>
      <c r="D304" s="37" t="s">
        <v>11</v>
      </c>
      <c r="E304" s="38" t="s">
        <v>49</v>
      </c>
      <c r="F304" s="38" t="s">
        <v>155</v>
      </c>
      <c r="G304" s="39" t="s">
        <v>42</v>
      </c>
      <c r="H304" s="24">
        <f>H305</f>
        <v>82</v>
      </c>
    </row>
    <row r="305" spans="1:9" ht="27" customHeight="1">
      <c r="A305" s="2"/>
      <c r="B305" s="54" t="s">
        <v>251</v>
      </c>
      <c r="C305" s="40">
        <v>992</v>
      </c>
      <c r="D305" s="37" t="s">
        <v>11</v>
      </c>
      <c r="E305" s="38" t="s">
        <v>49</v>
      </c>
      <c r="F305" s="38" t="s">
        <v>156</v>
      </c>
      <c r="G305" s="39" t="s">
        <v>42</v>
      </c>
      <c r="H305" s="24">
        <f>H306</f>
        <v>82</v>
      </c>
    </row>
    <row r="306" spans="1:9" ht="27" customHeight="1">
      <c r="A306" s="2"/>
      <c r="B306" s="54" t="s">
        <v>122</v>
      </c>
      <c r="C306" s="40">
        <v>992</v>
      </c>
      <c r="D306" s="37" t="s">
        <v>11</v>
      </c>
      <c r="E306" s="38" t="s">
        <v>49</v>
      </c>
      <c r="F306" s="38" t="s">
        <v>156</v>
      </c>
      <c r="G306" s="39" t="s">
        <v>108</v>
      </c>
      <c r="H306" s="24">
        <v>82</v>
      </c>
    </row>
    <row r="307" spans="1:9" ht="14.25" customHeight="1">
      <c r="A307" s="2"/>
      <c r="B307" s="2" t="s">
        <v>104</v>
      </c>
      <c r="C307" s="40">
        <v>992</v>
      </c>
      <c r="D307" s="37" t="s">
        <v>11</v>
      </c>
      <c r="E307" s="38" t="s">
        <v>49</v>
      </c>
      <c r="F307" s="38" t="s">
        <v>135</v>
      </c>
      <c r="G307" s="38" t="s">
        <v>42</v>
      </c>
      <c r="H307" s="23">
        <f>H308</f>
        <v>3182.5</v>
      </c>
    </row>
    <row r="308" spans="1:9" ht="27" customHeight="1">
      <c r="A308" s="2"/>
      <c r="B308" s="2" t="s">
        <v>252</v>
      </c>
      <c r="C308" s="40">
        <v>992</v>
      </c>
      <c r="D308" s="37" t="s">
        <v>11</v>
      </c>
      <c r="E308" s="38" t="s">
        <v>49</v>
      </c>
      <c r="F308" s="38" t="s">
        <v>157</v>
      </c>
      <c r="G308" s="38" t="s">
        <v>42</v>
      </c>
      <c r="H308" s="23">
        <f>H309</f>
        <v>3182.5</v>
      </c>
    </row>
    <row r="309" spans="1:9" ht="27" customHeight="1">
      <c r="A309" s="2"/>
      <c r="B309" s="2" t="s">
        <v>105</v>
      </c>
      <c r="C309" s="40">
        <v>992</v>
      </c>
      <c r="D309" s="37" t="s">
        <v>11</v>
      </c>
      <c r="E309" s="38" t="s">
        <v>49</v>
      </c>
      <c r="F309" s="38" t="s">
        <v>158</v>
      </c>
      <c r="G309" s="38" t="s">
        <v>42</v>
      </c>
      <c r="H309" s="23">
        <f>SUM(H310:H312)</f>
        <v>3182.5</v>
      </c>
    </row>
    <row r="310" spans="1:9" ht="51.75" customHeight="1">
      <c r="A310" s="2"/>
      <c r="B310" s="2" t="s">
        <v>118</v>
      </c>
      <c r="C310" s="40">
        <v>992</v>
      </c>
      <c r="D310" s="37" t="s">
        <v>11</v>
      </c>
      <c r="E310" s="38" t="s">
        <v>49</v>
      </c>
      <c r="F310" s="38" t="s">
        <v>158</v>
      </c>
      <c r="G310" s="38" t="s">
        <v>95</v>
      </c>
      <c r="H310" s="23">
        <f>2556.8+25.7</f>
        <v>2582.5</v>
      </c>
    </row>
    <row r="311" spans="1:9" ht="26.25" customHeight="1">
      <c r="A311" s="2"/>
      <c r="B311" s="2" t="s">
        <v>245</v>
      </c>
      <c r="C311" s="40">
        <v>992</v>
      </c>
      <c r="D311" s="37" t="s">
        <v>11</v>
      </c>
      <c r="E311" s="38" t="s">
        <v>49</v>
      </c>
      <c r="F311" s="38" t="s">
        <v>158</v>
      </c>
      <c r="G311" s="38" t="s">
        <v>97</v>
      </c>
      <c r="H311" s="23">
        <v>585</v>
      </c>
    </row>
    <row r="312" spans="1:9" ht="14.25" customHeight="1">
      <c r="A312" s="2"/>
      <c r="B312" s="2" t="s">
        <v>98</v>
      </c>
      <c r="C312" s="40">
        <v>992</v>
      </c>
      <c r="D312" s="37" t="s">
        <v>11</v>
      </c>
      <c r="E312" s="38" t="s">
        <v>49</v>
      </c>
      <c r="F312" s="38" t="s">
        <v>158</v>
      </c>
      <c r="G312" s="38" t="s">
        <v>99</v>
      </c>
      <c r="H312" s="23">
        <v>15</v>
      </c>
      <c r="I312" s="101"/>
    </row>
    <row r="313" spans="1:9" ht="14.25" customHeight="1">
      <c r="A313" s="34" t="s">
        <v>16</v>
      </c>
      <c r="B313" s="34" t="s">
        <v>17</v>
      </c>
      <c r="C313" s="55">
        <v>992</v>
      </c>
      <c r="D313" s="35" t="s">
        <v>13</v>
      </c>
      <c r="E313" s="36" t="s">
        <v>12</v>
      </c>
      <c r="F313" s="36" t="s">
        <v>130</v>
      </c>
      <c r="G313" s="36" t="s">
        <v>42</v>
      </c>
      <c r="H313" s="22">
        <f>H314</f>
        <v>593.1</v>
      </c>
    </row>
    <row r="314" spans="1:9" ht="14.25" customHeight="1">
      <c r="A314" s="2"/>
      <c r="B314" s="2" t="s">
        <v>18</v>
      </c>
      <c r="C314" s="56">
        <v>992</v>
      </c>
      <c r="D314" s="37" t="s">
        <v>13</v>
      </c>
      <c r="E314" s="38" t="s">
        <v>19</v>
      </c>
      <c r="F314" s="38" t="s">
        <v>130</v>
      </c>
      <c r="G314" s="38" t="s">
        <v>42</v>
      </c>
      <c r="H314" s="23">
        <f>H315</f>
        <v>593.1</v>
      </c>
    </row>
    <row r="315" spans="1:9" ht="14.25" customHeight="1">
      <c r="A315" s="2"/>
      <c r="B315" s="2" t="s">
        <v>104</v>
      </c>
      <c r="C315" s="56">
        <v>992</v>
      </c>
      <c r="D315" s="37" t="s">
        <v>13</v>
      </c>
      <c r="E315" s="38" t="s">
        <v>19</v>
      </c>
      <c r="F315" s="38" t="s">
        <v>135</v>
      </c>
      <c r="G315" s="38" t="s">
        <v>42</v>
      </c>
      <c r="H315" s="23">
        <f>H316</f>
        <v>593.1</v>
      </c>
    </row>
    <row r="316" spans="1:9" ht="14.25" customHeight="1">
      <c r="A316" s="2"/>
      <c r="B316" s="2" t="s">
        <v>138</v>
      </c>
      <c r="C316" s="56">
        <v>992</v>
      </c>
      <c r="D316" s="37" t="s">
        <v>13</v>
      </c>
      <c r="E316" s="38" t="s">
        <v>19</v>
      </c>
      <c r="F316" s="38" t="s">
        <v>159</v>
      </c>
      <c r="G316" s="38" t="s">
        <v>42</v>
      </c>
      <c r="H316" s="23">
        <f>H317</f>
        <v>593.1</v>
      </c>
    </row>
    <row r="317" spans="1:9" ht="27" customHeight="1">
      <c r="A317" s="2"/>
      <c r="B317" s="2" t="s">
        <v>253</v>
      </c>
      <c r="C317" s="40">
        <v>992</v>
      </c>
      <c r="D317" s="37" t="s">
        <v>13</v>
      </c>
      <c r="E317" s="38" t="s">
        <v>19</v>
      </c>
      <c r="F317" s="38" t="s">
        <v>160</v>
      </c>
      <c r="G317" s="38" t="s">
        <v>42</v>
      </c>
      <c r="H317" s="23">
        <f>H318</f>
        <v>593.1</v>
      </c>
    </row>
    <row r="318" spans="1:9" ht="52.5" customHeight="1">
      <c r="A318" s="2"/>
      <c r="B318" s="2" t="s">
        <v>118</v>
      </c>
      <c r="C318" s="40">
        <v>992</v>
      </c>
      <c r="D318" s="37" t="s">
        <v>13</v>
      </c>
      <c r="E318" s="38" t="s">
        <v>19</v>
      </c>
      <c r="F318" s="38" t="s">
        <v>160</v>
      </c>
      <c r="G318" s="38" t="s">
        <v>95</v>
      </c>
      <c r="H318" s="23">
        <f>511.7+81.4</f>
        <v>593.1</v>
      </c>
    </row>
    <row r="319" spans="1:9" ht="14.25" customHeight="1">
      <c r="A319" s="34" t="s">
        <v>20</v>
      </c>
      <c r="B319" s="34" t="s">
        <v>43</v>
      </c>
      <c r="C319" s="53">
        <v>992</v>
      </c>
      <c r="D319" s="35" t="s">
        <v>19</v>
      </c>
      <c r="E319" s="36" t="s">
        <v>12</v>
      </c>
      <c r="F319" s="36" t="s">
        <v>130</v>
      </c>
      <c r="G319" s="36" t="s">
        <v>42</v>
      </c>
      <c r="H319" s="22">
        <f>SUM(H320,H326)</f>
        <v>123</v>
      </c>
    </row>
    <row r="320" spans="1:9" ht="27" customHeight="1">
      <c r="A320" s="2"/>
      <c r="B320" s="34" t="s">
        <v>286</v>
      </c>
      <c r="C320" s="53">
        <v>992</v>
      </c>
      <c r="D320" s="35" t="s">
        <v>19</v>
      </c>
      <c r="E320" s="36" t="s">
        <v>287</v>
      </c>
      <c r="F320" s="36" t="s">
        <v>130</v>
      </c>
      <c r="G320" s="36" t="s">
        <v>42</v>
      </c>
      <c r="H320" s="22">
        <f>H321</f>
        <v>63</v>
      </c>
      <c r="I320" s="101"/>
    </row>
    <row r="321" spans="1:9" ht="25.5" customHeight="1">
      <c r="A321" s="2"/>
      <c r="B321" s="2" t="s">
        <v>161</v>
      </c>
      <c r="C321" s="40">
        <v>992</v>
      </c>
      <c r="D321" s="37" t="s">
        <v>19</v>
      </c>
      <c r="E321" s="38" t="s">
        <v>287</v>
      </c>
      <c r="F321" s="38" t="s">
        <v>162</v>
      </c>
      <c r="G321" s="38" t="s">
        <v>42</v>
      </c>
      <c r="H321" s="23">
        <f>H322</f>
        <v>63</v>
      </c>
      <c r="I321" s="101"/>
    </row>
    <row r="322" spans="1:9" ht="39.75" customHeight="1">
      <c r="A322" s="2"/>
      <c r="B322" s="2" t="s">
        <v>254</v>
      </c>
      <c r="C322" s="40">
        <v>992</v>
      </c>
      <c r="D322" s="37" t="s">
        <v>19</v>
      </c>
      <c r="E322" s="38" t="s">
        <v>287</v>
      </c>
      <c r="F322" s="38" t="s">
        <v>163</v>
      </c>
      <c r="G322" s="38" t="s">
        <v>42</v>
      </c>
      <c r="H322" s="23">
        <f>H323</f>
        <v>63</v>
      </c>
      <c r="I322" s="101"/>
    </row>
    <row r="323" spans="1:9" ht="27.75" customHeight="1">
      <c r="A323" s="2"/>
      <c r="B323" s="2" t="s">
        <v>164</v>
      </c>
      <c r="C323" s="40">
        <v>992</v>
      </c>
      <c r="D323" s="37" t="s">
        <v>19</v>
      </c>
      <c r="E323" s="38" t="s">
        <v>287</v>
      </c>
      <c r="F323" s="38" t="s">
        <v>165</v>
      </c>
      <c r="G323" s="38" t="s">
        <v>42</v>
      </c>
      <c r="H323" s="23">
        <f>H324</f>
        <v>63</v>
      </c>
      <c r="I323" s="101"/>
    </row>
    <row r="324" spans="1:9" ht="39" customHeight="1">
      <c r="A324" s="2"/>
      <c r="B324" s="2" t="s">
        <v>166</v>
      </c>
      <c r="C324" s="40">
        <v>992</v>
      </c>
      <c r="D324" s="37" t="s">
        <v>19</v>
      </c>
      <c r="E324" s="38" t="s">
        <v>287</v>
      </c>
      <c r="F324" s="38" t="s">
        <v>167</v>
      </c>
      <c r="G324" s="38" t="s">
        <v>42</v>
      </c>
      <c r="H324" s="23">
        <f>H325</f>
        <v>63</v>
      </c>
      <c r="I324" s="101"/>
    </row>
    <row r="325" spans="1:9" ht="27" customHeight="1">
      <c r="A325" s="2"/>
      <c r="B325" s="2" t="s">
        <v>245</v>
      </c>
      <c r="C325" s="40">
        <v>992</v>
      </c>
      <c r="D325" s="37" t="s">
        <v>19</v>
      </c>
      <c r="E325" s="38" t="s">
        <v>287</v>
      </c>
      <c r="F325" s="38" t="s">
        <v>167</v>
      </c>
      <c r="G325" s="38" t="s">
        <v>97</v>
      </c>
      <c r="H325" s="23">
        <f>60+3</f>
        <v>63</v>
      </c>
      <c r="I325" s="101"/>
    </row>
    <row r="326" spans="1:9" ht="27" customHeight="1">
      <c r="A326" s="34"/>
      <c r="B326" s="34" t="s">
        <v>44</v>
      </c>
      <c r="C326" s="53">
        <v>992</v>
      </c>
      <c r="D326" s="35" t="s">
        <v>19</v>
      </c>
      <c r="E326" s="36">
        <v>14</v>
      </c>
      <c r="F326" s="36" t="s">
        <v>130</v>
      </c>
      <c r="G326" s="36" t="s">
        <v>42</v>
      </c>
      <c r="H326" s="22">
        <f>H327</f>
        <v>60</v>
      </c>
      <c r="I326" s="101"/>
    </row>
    <row r="327" spans="1:9" ht="27" customHeight="1">
      <c r="A327" s="2"/>
      <c r="B327" s="2" t="s">
        <v>161</v>
      </c>
      <c r="C327" s="40">
        <v>992</v>
      </c>
      <c r="D327" s="37" t="s">
        <v>19</v>
      </c>
      <c r="E327" s="38" t="s">
        <v>123</v>
      </c>
      <c r="F327" s="38" t="s">
        <v>162</v>
      </c>
      <c r="G327" s="38" t="s">
        <v>42</v>
      </c>
      <c r="H327" s="23">
        <f>H328+H332</f>
        <v>60</v>
      </c>
    </row>
    <row r="328" spans="1:9" ht="27" customHeight="1">
      <c r="A328" s="2"/>
      <c r="B328" s="2" t="s">
        <v>268</v>
      </c>
      <c r="C328" s="40">
        <v>992</v>
      </c>
      <c r="D328" s="37" t="s">
        <v>19</v>
      </c>
      <c r="E328" s="38" t="s">
        <v>123</v>
      </c>
      <c r="F328" s="38" t="s">
        <v>269</v>
      </c>
      <c r="G328" s="38" t="s">
        <v>42</v>
      </c>
      <c r="H328" s="23">
        <f>H329</f>
        <v>20</v>
      </c>
    </row>
    <row r="329" spans="1:9" ht="39.75" customHeight="1">
      <c r="A329" s="2"/>
      <c r="B329" s="2" t="s">
        <v>270</v>
      </c>
      <c r="C329" s="40">
        <v>992</v>
      </c>
      <c r="D329" s="37" t="s">
        <v>19</v>
      </c>
      <c r="E329" s="38" t="s">
        <v>123</v>
      </c>
      <c r="F329" s="38" t="s">
        <v>271</v>
      </c>
      <c r="G329" s="38" t="s">
        <v>42</v>
      </c>
      <c r="H329" s="23">
        <f>H330</f>
        <v>20</v>
      </c>
    </row>
    <row r="330" spans="1:9" ht="14.25" customHeight="1">
      <c r="A330" s="2"/>
      <c r="B330" s="2" t="s">
        <v>272</v>
      </c>
      <c r="C330" s="40">
        <v>992</v>
      </c>
      <c r="D330" s="37" t="s">
        <v>19</v>
      </c>
      <c r="E330" s="38" t="s">
        <v>123</v>
      </c>
      <c r="F330" s="38" t="s">
        <v>273</v>
      </c>
      <c r="G330" s="38" t="s">
        <v>42</v>
      </c>
      <c r="H330" s="23">
        <f>H331</f>
        <v>20</v>
      </c>
    </row>
    <row r="331" spans="1:9" ht="26.25" customHeight="1">
      <c r="A331" s="2"/>
      <c r="B331" s="2" t="s">
        <v>245</v>
      </c>
      <c r="C331" s="40">
        <v>992</v>
      </c>
      <c r="D331" s="37" t="s">
        <v>19</v>
      </c>
      <c r="E331" s="38" t="s">
        <v>123</v>
      </c>
      <c r="F331" s="38" t="s">
        <v>273</v>
      </c>
      <c r="G331" s="38" t="s">
        <v>97</v>
      </c>
      <c r="H331" s="23">
        <v>20</v>
      </c>
    </row>
    <row r="332" spans="1:9" ht="15" customHeight="1">
      <c r="A332" s="2"/>
      <c r="B332" s="2" t="s">
        <v>255</v>
      </c>
      <c r="C332" s="40">
        <v>992</v>
      </c>
      <c r="D332" s="37" t="s">
        <v>19</v>
      </c>
      <c r="E332" s="38">
        <v>14</v>
      </c>
      <c r="F332" s="38" t="s">
        <v>168</v>
      </c>
      <c r="G332" s="38" t="s">
        <v>42</v>
      </c>
      <c r="H332" s="23">
        <f>H334</f>
        <v>40</v>
      </c>
    </row>
    <row r="333" spans="1:9" ht="27" customHeight="1">
      <c r="A333" s="2"/>
      <c r="B333" s="2" t="s">
        <v>256</v>
      </c>
      <c r="C333" s="40">
        <v>992</v>
      </c>
      <c r="D333" s="37" t="s">
        <v>19</v>
      </c>
      <c r="E333" s="38">
        <v>14</v>
      </c>
      <c r="F333" s="38" t="s">
        <v>257</v>
      </c>
      <c r="G333" s="38" t="s">
        <v>42</v>
      </c>
      <c r="H333" s="23">
        <f>H334</f>
        <v>40</v>
      </c>
    </row>
    <row r="334" spans="1:9" ht="13.5" customHeight="1">
      <c r="A334" s="2"/>
      <c r="B334" s="2" t="s">
        <v>109</v>
      </c>
      <c r="C334" s="40">
        <v>992</v>
      </c>
      <c r="D334" s="37" t="s">
        <v>19</v>
      </c>
      <c r="E334" s="38">
        <v>14</v>
      </c>
      <c r="F334" s="38" t="s">
        <v>169</v>
      </c>
      <c r="G334" s="38" t="s">
        <v>42</v>
      </c>
      <c r="H334" s="23">
        <f>H335</f>
        <v>40</v>
      </c>
    </row>
    <row r="335" spans="1:9" ht="27" customHeight="1">
      <c r="A335" s="2"/>
      <c r="B335" s="2" t="s">
        <v>245</v>
      </c>
      <c r="C335" s="40">
        <v>992</v>
      </c>
      <c r="D335" s="37" t="s">
        <v>19</v>
      </c>
      <c r="E335" s="38">
        <v>14</v>
      </c>
      <c r="F335" s="38" t="s">
        <v>169</v>
      </c>
      <c r="G335" s="38" t="s">
        <v>97</v>
      </c>
      <c r="H335" s="23">
        <v>40</v>
      </c>
    </row>
    <row r="336" spans="1:9" ht="12" customHeight="1">
      <c r="A336" s="34" t="s">
        <v>22</v>
      </c>
      <c r="B336" s="34" t="s">
        <v>23</v>
      </c>
      <c r="C336" s="53">
        <v>992</v>
      </c>
      <c r="D336" s="35" t="s">
        <v>14</v>
      </c>
      <c r="E336" s="36" t="s">
        <v>12</v>
      </c>
      <c r="F336" s="36" t="s">
        <v>130</v>
      </c>
      <c r="G336" s="36" t="s">
        <v>42</v>
      </c>
      <c r="H336" s="22">
        <f>SUM(H346,H337)</f>
        <v>4021.6</v>
      </c>
    </row>
    <row r="337" spans="1:9" ht="12" customHeight="1">
      <c r="A337" s="34"/>
      <c r="B337" s="34" t="s">
        <v>87</v>
      </c>
      <c r="C337" s="53">
        <v>992</v>
      </c>
      <c r="D337" s="35" t="s">
        <v>14</v>
      </c>
      <c r="E337" s="36" t="s">
        <v>21</v>
      </c>
      <c r="F337" s="36" t="s">
        <v>130</v>
      </c>
      <c r="G337" s="36" t="s">
        <v>42</v>
      </c>
      <c r="H337" s="22">
        <f>H338</f>
        <v>4016.6</v>
      </c>
    </row>
    <row r="338" spans="1:9" ht="39.75" customHeight="1">
      <c r="A338" s="34"/>
      <c r="B338" s="2" t="s">
        <v>258</v>
      </c>
      <c r="C338" s="40">
        <v>992</v>
      </c>
      <c r="D338" s="37" t="s">
        <v>14</v>
      </c>
      <c r="E338" s="38" t="s">
        <v>21</v>
      </c>
      <c r="F338" s="38" t="s">
        <v>170</v>
      </c>
      <c r="G338" s="38" t="s">
        <v>42</v>
      </c>
      <c r="H338" s="23">
        <f>H339</f>
        <v>4016.6</v>
      </c>
    </row>
    <row r="339" spans="1:9" ht="14.25" customHeight="1">
      <c r="A339" s="34"/>
      <c r="B339" s="2" t="s">
        <v>171</v>
      </c>
      <c r="C339" s="40">
        <v>992</v>
      </c>
      <c r="D339" s="37" t="s">
        <v>14</v>
      </c>
      <c r="E339" s="38" t="s">
        <v>21</v>
      </c>
      <c r="F339" s="38" t="s">
        <v>172</v>
      </c>
      <c r="G339" s="38" t="s">
        <v>42</v>
      </c>
      <c r="H339" s="23">
        <f>H340+H343</f>
        <v>4016.6</v>
      </c>
    </row>
    <row r="340" spans="1:9" ht="27" customHeight="1">
      <c r="A340" s="34"/>
      <c r="B340" s="2" t="s">
        <v>173</v>
      </c>
      <c r="C340" s="40">
        <v>992</v>
      </c>
      <c r="D340" s="37" t="s">
        <v>14</v>
      </c>
      <c r="E340" s="38" t="s">
        <v>21</v>
      </c>
      <c r="F340" s="38" t="s">
        <v>174</v>
      </c>
      <c r="G340" s="38" t="s">
        <v>42</v>
      </c>
      <c r="H340" s="23">
        <f>H341</f>
        <v>3620</v>
      </c>
    </row>
    <row r="341" spans="1:9" ht="14.25" customHeight="1">
      <c r="A341" s="34"/>
      <c r="B341" s="2" t="s">
        <v>175</v>
      </c>
      <c r="C341" s="40">
        <v>992</v>
      </c>
      <c r="D341" s="37" t="s">
        <v>14</v>
      </c>
      <c r="E341" s="38" t="s">
        <v>21</v>
      </c>
      <c r="F341" s="38" t="s">
        <v>176</v>
      </c>
      <c r="G341" s="38" t="s">
        <v>42</v>
      </c>
      <c r="H341" s="23">
        <f>H342</f>
        <v>3620</v>
      </c>
    </row>
    <row r="342" spans="1:9" ht="26.25" customHeight="1">
      <c r="A342" s="34"/>
      <c r="B342" s="2" t="s">
        <v>245</v>
      </c>
      <c r="C342" s="40">
        <v>992</v>
      </c>
      <c r="D342" s="37" t="s">
        <v>14</v>
      </c>
      <c r="E342" s="38" t="s">
        <v>21</v>
      </c>
      <c r="F342" s="38" t="s">
        <v>176</v>
      </c>
      <c r="G342" s="38" t="s">
        <v>97</v>
      </c>
      <c r="H342" s="23">
        <f>3020+600</f>
        <v>3620</v>
      </c>
    </row>
    <row r="343" spans="1:9" s="103" customFormat="1" ht="13.5" customHeight="1">
      <c r="A343" s="34"/>
      <c r="B343" s="2" t="s">
        <v>177</v>
      </c>
      <c r="C343" s="40">
        <v>992</v>
      </c>
      <c r="D343" s="37" t="s">
        <v>14</v>
      </c>
      <c r="E343" s="38" t="s">
        <v>21</v>
      </c>
      <c r="F343" s="38" t="s">
        <v>178</v>
      </c>
      <c r="G343" s="38" t="s">
        <v>42</v>
      </c>
      <c r="H343" s="23">
        <f>H344</f>
        <v>396.6</v>
      </c>
      <c r="I343" s="102"/>
    </row>
    <row r="344" spans="1:9" ht="13.5" customHeight="1">
      <c r="A344" s="34"/>
      <c r="B344" s="2" t="s">
        <v>175</v>
      </c>
      <c r="C344" s="40">
        <v>992</v>
      </c>
      <c r="D344" s="37" t="s">
        <v>14</v>
      </c>
      <c r="E344" s="38" t="s">
        <v>21</v>
      </c>
      <c r="F344" s="38" t="s">
        <v>179</v>
      </c>
      <c r="G344" s="38" t="s">
        <v>42</v>
      </c>
      <c r="H344" s="23">
        <f>H345</f>
        <v>396.6</v>
      </c>
      <c r="I344" s="101"/>
    </row>
    <row r="345" spans="1:9" ht="27" customHeight="1">
      <c r="A345" s="2"/>
      <c r="B345" s="2" t="s">
        <v>245</v>
      </c>
      <c r="C345" s="40">
        <v>992</v>
      </c>
      <c r="D345" s="37" t="s">
        <v>14</v>
      </c>
      <c r="E345" s="38" t="s">
        <v>21</v>
      </c>
      <c r="F345" s="38" t="s">
        <v>179</v>
      </c>
      <c r="G345" s="38" t="s">
        <v>97</v>
      </c>
      <c r="H345" s="23">
        <f>337.8+58.8</f>
        <v>396.6</v>
      </c>
    </row>
    <row r="346" spans="1:9" ht="14.25" customHeight="1">
      <c r="A346" s="34"/>
      <c r="B346" s="34" t="s">
        <v>24</v>
      </c>
      <c r="C346" s="53">
        <v>992</v>
      </c>
      <c r="D346" s="35" t="s">
        <v>14</v>
      </c>
      <c r="E346" s="36">
        <v>12</v>
      </c>
      <c r="F346" s="36" t="s">
        <v>130</v>
      </c>
      <c r="G346" s="36" t="s">
        <v>42</v>
      </c>
      <c r="H346" s="22">
        <f>H347</f>
        <v>5</v>
      </c>
    </row>
    <row r="347" spans="1:9" ht="27" customHeight="1">
      <c r="A347" s="2"/>
      <c r="B347" s="2" t="s">
        <v>180</v>
      </c>
      <c r="C347" s="40">
        <v>992</v>
      </c>
      <c r="D347" s="37" t="s">
        <v>14</v>
      </c>
      <c r="E347" s="38">
        <v>12</v>
      </c>
      <c r="F347" s="40" t="s">
        <v>181</v>
      </c>
      <c r="G347" s="38" t="s">
        <v>42</v>
      </c>
      <c r="H347" s="23">
        <f>H348</f>
        <v>5</v>
      </c>
    </row>
    <row r="348" spans="1:9" ht="14.25" customHeight="1">
      <c r="A348" s="2"/>
      <c r="B348" s="2" t="s">
        <v>259</v>
      </c>
      <c r="C348" s="40">
        <v>992</v>
      </c>
      <c r="D348" s="37" t="s">
        <v>14</v>
      </c>
      <c r="E348" s="38">
        <v>12</v>
      </c>
      <c r="F348" s="40" t="s">
        <v>182</v>
      </c>
      <c r="G348" s="38" t="s">
        <v>42</v>
      </c>
      <c r="H348" s="23">
        <f>H349</f>
        <v>5</v>
      </c>
    </row>
    <row r="349" spans="1:9" ht="39.75" customHeight="1">
      <c r="A349" s="2"/>
      <c r="B349" s="2" t="s">
        <v>183</v>
      </c>
      <c r="C349" s="40">
        <v>992</v>
      </c>
      <c r="D349" s="37" t="s">
        <v>14</v>
      </c>
      <c r="E349" s="38">
        <v>12</v>
      </c>
      <c r="F349" s="40" t="s">
        <v>184</v>
      </c>
      <c r="G349" s="38" t="s">
        <v>42</v>
      </c>
      <c r="H349" s="23">
        <f>H350</f>
        <v>5</v>
      </c>
    </row>
    <row r="350" spans="1:9" ht="39.75" customHeight="1">
      <c r="A350" s="2"/>
      <c r="B350" s="2" t="s">
        <v>260</v>
      </c>
      <c r="C350" s="40">
        <v>992</v>
      </c>
      <c r="D350" s="37" t="s">
        <v>14</v>
      </c>
      <c r="E350" s="38">
        <v>12</v>
      </c>
      <c r="F350" s="40" t="s">
        <v>185</v>
      </c>
      <c r="G350" s="38" t="s">
        <v>42</v>
      </c>
      <c r="H350" s="23">
        <f>H351</f>
        <v>5</v>
      </c>
    </row>
    <row r="351" spans="1:9" ht="27" customHeight="1">
      <c r="A351" s="2"/>
      <c r="B351" s="2" t="s">
        <v>245</v>
      </c>
      <c r="C351" s="40">
        <v>992</v>
      </c>
      <c r="D351" s="37" t="s">
        <v>14</v>
      </c>
      <c r="E351" s="38">
        <v>12</v>
      </c>
      <c r="F351" s="40" t="s">
        <v>185</v>
      </c>
      <c r="G351" s="38" t="s">
        <v>97</v>
      </c>
      <c r="H351" s="23">
        <v>5</v>
      </c>
    </row>
    <row r="352" spans="1:9" ht="14.25" customHeight="1">
      <c r="A352" s="34" t="s">
        <v>25</v>
      </c>
      <c r="B352" s="34" t="s">
        <v>26</v>
      </c>
      <c r="C352" s="53">
        <v>992</v>
      </c>
      <c r="D352" s="35" t="s">
        <v>27</v>
      </c>
      <c r="E352" s="36" t="s">
        <v>12</v>
      </c>
      <c r="F352" s="36" t="s">
        <v>130</v>
      </c>
      <c r="G352" s="36" t="s">
        <v>42</v>
      </c>
      <c r="H352" s="22">
        <f>SUM(H353,H359)</f>
        <v>5103.1000000000004</v>
      </c>
    </row>
    <row r="353" spans="1:8" ht="14.25" customHeight="1">
      <c r="A353" s="2"/>
      <c r="B353" s="34" t="s">
        <v>28</v>
      </c>
      <c r="C353" s="53">
        <v>992</v>
      </c>
      <c r="D353" s="35" t="s">
        <v>27</v>
      </c>
      <c r="E353" s="36" t="s">
        <v>13</v>
      </c>
      <c r="F353" s="36" t="s">
        <v>130</v>
      </c>
      <c r="G353" s="36" t="s">
        <v>42</v>
      </c>
      <c r="H353" s="22">
        <f>H354</f>
        <v>200</v>
      </c>
    </row>
    <row r="354" spans="1:8" ht="27" customHeight="1">
      <c r="A354" s="2"/>
      <c r="B354" s="2" t="s">
        <v>186</v>
      </c>
      <c r="C354" s="40">
        <v>992</v>
      </c>
      <c r="D354" s="37" t="s">
        <v>27</v>
      </c>
      <c r="E354" s="38" t="s">
        <v>13</v>
      </c>
      <c r="F354" s="38" t="s">
        <v>187</v>
      </c>
      <c r="G354" s="38" t="s">
        <v>42</v>
      </c>
      <c r="H354" s="23">
        <f>H355</f>
        <v>200</v>
      </c>
    </row>
    <row r="355" spans="1:8" ht="14.25" customHeight="1">
      <c r="A355" s="2"/>
      <c r="B355" s="2" t="s">
        <v>274</v>
      </c>
      <c r="C355" s="40">
        <v>992</v>
      </c>
      <c r="D355" s="37" t="s">
        <v>27</v>
      </c>
      <c r="E355" s="38" t="s">
        <v>13</v>
      </c>
      <c r="F355" s="38" t="s">
        <v>188</v>
      </c>
      <c r="G355" s="38" t="s">
        <v>42</v>
      </c>
      <c r="H355" s="23">
        <f>H356</f>
        <v>200</v>
      </c>
    </row>
    <row r="356" spans="1:8" ht="27" customHeight="1">
      <c r="A356" s="2"/>
      <c r="B356" s="2" t="s">
        <v>275</v>
      </c>
      <c r="C356" s="40">
        <v>992</v>
      </c>
      <c r="D356" s="37" t="s">
        <v>27</v>
      </c>
      <c r="E356" s="38" t="s">
        <v>13</v>
      </c>
      <c r="F356" s="38" t="s">
        <v>276</v>
      </c>
      <c r="G356" s="38" t="s">
        <v>42</v>
      </c>
      <c r="H356" s="23">
        <f>H357</f>
        <v>200</v>
      </c>
    </row>
    <row r="357" spans="1:8" ht="27" customHeight="1">
      <c r="A357" s="2"/>
      <c r="B357" s="2" t="s">
        <v>277</v>
      </c>
      <c r="C357" s="40">
        <v>992</v>
      </c>
      <c r="D357" s="37" t="s">
        <v>27</v>
      </c>
      <c r="E357" s="38" t="s">
        <v>13</v>
      </c>
      <c r="F357" s="38" t="s">
        <v>278</v>
      </c>
      <c r="G357" s="38" t="s">
        <v>42</v>
      </c>
      <c r="H357" s="23">
        <f>H358</f>
        <v>200</v>
      </c>
    </row>
    <row r="358" spans="1:8" ht="27" customHeight="1">
      <c r="A358" s="2"/>
      <c r="B358" s="2" t="s">
        <v>245</v>
      </c>
      <c r="C358" s="40">
        <v>992</v>
      </c>
      <c r="D358" s="37" t="s">
        <v>27</v>
      </c>
      <c r="E358" s="38" t="s">
        <v>13</v>
      </c>
      <c r="F358" s="38" t="s">
        <v>278</v>
      </c>
      <c r="G358" s="38" t="s">
        <v>97</v>
      </c>
      <c r="H358" s="23">
        <v>200</v>
      </c>
    </row>
    <row r="359" spans="1:8" ht="13.5" customHeight="1">
      <c r="A359" s="2"/>
      <c r="B359" s="34" t="s">
        <v>29</v>
      </c>
      <c r="C359" s="53">
        <v>992</v>
      </c>
      <c r="D359" s="35" t="s">
        <v>27</v>
      </c>
      <c r="E359" s="36" t="s">
        <v>19</v>
      </c>
      <c r="F359" s="36" t="s">
        <v>130</v>
      </c>
      <c r="G359" s="36" t="s">
        <v>42</v>
      </c>
      <c r="H359" s="22">
        <f>H360</f>
        <v>4903.1000000000004</v>
      </c>
    </row>
    <row r="360" spans="1:8" ht="27" customHeight="1">
      <c r="A360" s="2"/>
      <c r="B360" s="2" t="s">
        <v>189</v>
      </c>
      <c r="C360" s="40">
        <v>992</v>
      </c>
      <c r="D360" s="37" t="s">
        <v>27</v>
      </c>
      <c r="E360" s="38" t="s">
        <v>19</v>
      </c>
      <c r="F360" s="40" t="s">
        <v>190</v>
      </c>
      <c r="G360" s="38" t="s">
        <v>42</v>
      </c>
      <c r="H360" s="23">
        <f>H361</f>
        <v>4903.1000000000004</v>
      </c>
    </row>
    <row r="361" spans="1:8" ht="14.25" customHeight="1">
      <c r="A361" s="2"/>
      <c r="B361" s="2" t="s">
        <v>261</v>
      </c>
      <c r="C361" s="40">
        <v>992</v>
      </c>
      <c r="D361" s="37" t="s">
        <v>27</v>
      </c>
      <c r="E361" s="38" t="s">
        <v>19</v>
      </c>
      <c r="F361" s="40" t="s">
        <v>191</v>
      </c>
      <c r="G361" s="38" t="s">
        <v>42</v>
      </c>
      <c r="H361" s="23">
        <f>SUM(H362,H369,H372,H375,H378)</f>
        <v>4903.1000000000004</v>
      </c>
    </row>
    <row r="362" spans="1:8" ht="14.25" customHeight="1">
      <c r="A362" s="2"/>
      <c r="B362" s="2" t="s">
        <v>262</v>
      </c>
      <c r="C362" s="40">
        <v>992</v>
      </c>
      <c r="D362" s="37" t="s">
        <v>27</v>
      </c>
      <c r="E362" s="38" t="s">
        <v>19</v>
      </c>
      <c r="F362" s="40" t="s">
        <v>192</v>
      </c>
      <c r="G362" s="38" t="s">
        <v>42</v>
      </c>
      <c r="H362" s="23">
        <f>H363+H365+H367</f>
        <v>4483.1000000000004</v>
      </c>
    </row>
    <row r="363" spans="1:8" ht="14.25" customHeight="1">
      <c r="A363" s="2"/>
      <c r="B363" s="2" t="s">
        <v>193</v>
      </c>
      <c r="C363" s="40">
        <v>992</v>
      </c>
      <c r="D363" s="37" t="s">
        <v>27</v>
      </c>
      <c r="E363" s="38" t="s">
        <v>19</v>
      </c>
      <c r="F363" s="40" t="s">
        <v>194</v>
      </c>
      <c r="G363" s="38" t="s">
        <v>42</v>
      </c>
      <c r="H363" s="23">
        <f>H364</f>
        <v>613.1</v>
      </c>
    </row>
    <row r="364" spans="1:8" ht="26.25" customHeight="1">
      <c r="A364" s="2"/>
      <c r="B364" s="2" t="s">
        <v>96</v>
      </c>
      <c r="C364" s="40">
        <v>992</v>
      </c>
      <c r="D364" s="37" t="s">
        <v>27</v>
      </c>
      <c r="E364" s="38" t="s">
        <v>19</v>
      </c>
      <c r="F364" s="40" t="s">
        <v>194</v>
      </c>
      <c r="G364" s="38" t="s">
        <v>97</v>
      </c>
      <c r="H364" s="23">
        <f>500+20.6+92.5</f>
        <v>613.1</v>
      </c>
    </row>
    <row r="365" spans="1:8" ht="14.25" customHeight="1">
      <c r="A365" s="2"/>
      <c r="B365" s="2" t="s">
        <v>195</v>
      </c>
      <c r="C365" s="40">
        <v>992</v>
      </c>
      <c r="D365" s="37" t="s">
        <v>27</v>
      </c>
      <c r="E365" s="38" t="s">
        <v>19</v>
      </c>
      <c r="F365" s="40" t="s">
        <v>196</v>
      </c>
      <c r="G365" s="38" t="s">
        <v>42</v>
      </c>
      <c r="H365" s="23">
        <f>H366</f>
        <v>370</v>
      </c>
    </row>
    <row r="366" spans="1:8" ht="27" customHeight="1">
      <c r="A366" s="2"/>
      <c r="B366" s="2" t="s">
        <v>96</v>
      </c>
      <c r="C366" s="40">
        <v>992</v>
      </c>
      <c r="D366" s="37" t="s">
        <v>27</v>
      </c>
      <c r="E366" s="38" t="s">
        <v>19</v>
      </c>
      <c r="F366" s="40" t="s">
        <v>196</v>
      </c>
      <c r="G366" s="38" t="s">
        <v>97</v>
      </c>
      <c r="H366" s="23">
        <v>370</v>
      </c>
    </row>
    <row r="367" spans="1:8" ht="14.25" customHeight="1">
      <c r="A367" s="2"/>
      <c r="B367" s="2" t="s">
        <v>376</v>
      </c>
      <c r="C367" s="40">
        <v>992</v>
      </c>
      <c r="D367" s="37" t="s">
        <v>27</v>
      </c>
      <c r="E367" s="38" t="s">
        <v>19</v>
      </c>
      <c r="F367" s="40" t="s">
        <v>375</v>
      </c>
      <c r="G367" s="38" t="s">
        <v>42</v>
      </c>
      <c r="H367" s="23">
        <f>H368</f>
        <v>3500</v>
      </c>
    </row>
    <row r="368" spans="1:8" ht="27" customHeight="1">
      <c r="A368" s="2"/>
      <c r="B368" s="2" t="s">
        <v>96</v>
      </c>
      <c r="C368" s="40">
        <v>992</v>
      </c>
      <c r="D368" s="37" t="s">
        <v>27</v>
      </c>
      <c r="E368" s="38" t="s">
        <v>19</v>
      </c>
      <c r="F368" s="40" t="s">
        <v>375</v>
      </c>
      <c r="G368" s="38" t="s">
        <v>42</v>
      </c>
      <c r="H368" s="23">
        <f>0+3500</f>
        <v>3500</v>
      </c>
    </row>
    <row r="369" spans="1:9" ht="13.5" customHeight="1">
      <c r="A369" s="2"/>
      <c r="B369" s="2" t="s">
        <v>197</v>
      </c>
      <c r="C369" s="40">
        <v>992</v>
      </c>
      <c r="D369" s="37" t="s">
        <v>27</v>
      </c>
      <c r="E369" s="38" t="s">
        <v>19</v>
      </c>
      <c r="F369" s="40" t="s">
        <v>198</v>
      </c>
      <c r="G369" s="38" t="s">
        <v>42</v>
      </c>
      <c r="H369" s="23">
        <f>H370</f>
        <v>250</v>
      </c>
    </row>
    <row r="370" spans="1:9" ht="13.5" customHeight="1">
      <c r="A370" s="2"/>
      <c r="B370" s="2" t="s">
        <v>199</v>
      </c>
      <c r="C370" s="40">
        <v>992</v>
      </c>
      <c r="D370" s="37" t="s">
        <v>27</v>
      </c>
      <c r="E370" s="38" t="s">
        <v>19</v>
      </c>
      <c r="F370" s="40" t="s">
        <v>200</v>
      </c>
      <c r="G370" s="38" t="s">
        <v>42</v>
      </c>
      <c r="H370" s="23">
        <f>H371</f>
        <v>250</v>
      </c>
    </row>
    <row r="371" spans="1:9" ht="26.25" customHeight="1">
      <c r="A371" s="2"/>
      <c r="B371" s="2" t="s">
        <v>96</v>
      </c>
      <c r="C371" s="40">
        <v>992</v>
      </c>
      <c r="D371" s="37" t="s">
        <v>27</v>
      </c>
      <c r="E371" s="38" t="s">
        <v>19</v>
      </c>
      <c r="F371" s="40" t="s">
        <v>200</v>
      </c>
      <c r="G371" s="38" t="s">
        <v>97</v>
      </c>
      <c r="H371" s="23">
        <v>250</v>
      </c>
    </row>
    <row r="372" spans="1:9" s="103" customFormat="1" ht="26.25" customHeight="1">
      <c r="A372" s="2"/>
      <c r="B372" s="2" t="s">
        <v>201</v>
      </c>
      <c r="C372" s="40">
        <v>992</v>
      </c>
      <c r="D372" s="37" t="s">
        <v>27</v>
      </c>
      <c r="E372" s="38" t="s">
        <v>19</v>
      </c>
      <c r="F372" s="40" t="s">
        <v>202</v>
      </c>
      <c r="G372" s="38" t="s">
        <v>42</v>
      </c>
      <c r="H372" s="23">
        <f>H373</f>
        <v>100</v>
      </c>
      <c r="I372" s="102"/>
    </row>
    <row r="373" spans="1:9" ht="13.5" customHeight="1">
      <c r="A373" s="2"/>
      <c r="B373" s="2" t="s">
        <v>203</v>
      </c>
      <c r="C373" s="40">
        <v>992</v>
      </c>
      <c r="D373" s="37" t="s">
        <v>27</v>
      </c>
      <c r="E373" s="38" t="s">
        <v>19</v>
      </c>
      <c r="F373" s="40" t="s">
        <v>204</v>
      </c>
      <c r="G373" s="38" t="s">
        <v>42</v>
      </c>
      <c r="H373" s="23">
        <f>H374</f>
        <v>100</v>
      </c>
    </row>
    <row r="374" spans="1:9" ht="26.25" customHeight="1">
      <c r="A374" s="2"/>
      <c r="B374" s="2" t="s">
        <v>96</v>
      </c>
      <c r="C374" s="40">
        <v>992</v>
      </c>
      <c r="D374" s="37" t="s">
        <v>27</v>
      </c>
      <c r="E374" s="38" t="s">
        <v>19</v>
      </c>
      <c r="F374" s="40" t="s">
        <v>204</v>
      </c>
      <c r="G374" s="38" t="s">
        <v>97</v>
      </c>
      <c r="H374" s="23">
        <v>100</v>
      </c>
    </row>
    <row r="375" spans="1:9" ht="26.25" customHeight="1">
      <c r="A375" s="2"/>
      <c r="B375" s="2" t="s">
        <v>263</v>
      </c>
      <c r="C375" s="40">
        <v>992</v>
      </c>
      <c r="D375" s="37" t="s">
        <v>27</v>
      </c>
      <c r="E375" s="38" t="s">
        <v>19</v>
      </c>
      <c r="F375" s="40" t="s">
        <v>205</v>
      </c>
      <c r="G375" s="38" t="s">
        <v>42</v>
      </c>
      <c r="H375" s="23">
        <f>H376</f>
        <v>70</v>
      </c>
    </row>
    <row r="376" spans="1:9" ht="14.25" customHeight="1">
      <c r="A376" s="2"/>
      <c r="B376" s="2" t="s">
        <v>206</v>
      </c>
      <c r="C376" s="40">
        <v>992</v>
      </c>
      <c r="D376" s="37" t="s">
        <v>27</v>
      </c>
      <c r="E376" s="38" t="s">
        <v>19</v>
      </c>
      <c r="F376" s="40" t="s">
        <v>207</v>
      </c>
      <c r="G376" s="38" t="s">
        <v>42</v>
      </c>
      <c r="H376" s="23">
        <f>H377</f>
        <v>70</v>
      </c>
    </row>
    <row r="377" spans="1:9" ht="26.25" customHeight="1">
      <c r="A377" s="2"/>
      <c r="B377" s="2" t="s">
        <v>96</v>
      </c>
      <c r="C377" s="40">
        <v>992</v>
      </c>
      <c r="D377" s="37" t="s">
        <v>27</v>
      </c>
      <c r="E377" s="38" t="s">
        <v>19</v>
      </c>
      <c r="F377" s="40" t="s">
        <v>207</v>
      </c>
      <c r="G377" s="38" t="s">
        <v>97</v>
      </c>
      <c r="H377" s="23">
        <v>70</v>
      </c>
    </row>
    <row r="378" spans="1:9" ht="14.25" customHeight="1">
      <c r="A378" s="2"/>
      <c r="B378" s="2" t="s">
        <v>340</v>
      </c>
      <c r="C378" s="40">
        <v>992</v>
      </c>
      <c r="D378" s="37" t="s">
        <v>27</v>
      </c>
      <c r="E378" s="38" t="s">
        <v>19</v>
      </c>
      <c r="F378" s="40" t="s">
        <v>341</v>
      </c>
      <c r="G378" s="38" t="s">
        <v>42</v>
      </c>
      <c r="H378" s="23">
        <f>H379</f>
        <v>0</v>
      </c>
    </row>
    <row r="379" spans="1:9" ht="39.75" customHeight="1">
      <c r="A379" s="2"/>
      <c r="B379" s="2" t="s">
        <v>339</v>
      </c>
      <c r="C379" s="40">
        <v>992</v>
      </c>
      <c r="D379" s="37" t="s">
        <v>27</v>
      </c>
      <c r="E379" s="38" t="s">
        <v>19</v>
      </c>
      <c r="F379" s="40" t="s">
        <v>338</v>
      </c>
      <c r="G379" s="38" t="s">
        <v>42</v>
      </c>
      <c r="H379" s="23">
        <f>H380</f>
        <v>0</v>
      </c>
    </row>
    <row r="380" spans="1:9" ht="26.25" customHeight="1">
      <c r="A380" s="2"/>
      <c r="B380" s="2" t="s">
        <v>96</v>
      </c>
      <c r="C380" s="40">
        <v>992</v>
      </c>
      <c r="D380" s="37" t="s">
        <v>27</v>
      </c>
      <c r="E380" s="38" t="s">
        <v>19</v>
      </c>
      <c r="F380" s="40" t="s">
        <v>338</v>
      </c>
      <c r="G380" s="38" t="s">
        <v>97</v>
      </c>
      <c r="H380" s="23">
        <v>0</v>
      </c>
    </row>
    <row r="381" spans="1:9" ht="15" customHeight="1">
      <c r="A381" s="34" t="s">
        <v>33</v>
      </c>
      <c r="B381" s="34" t="s">
        <v>124</v>
      </c>
      <c r="C381" s="53">
        <v>992</v>
      </c>
      <c r="D381" s="35" t="s">
        <v>31</v>
      </c>
      <c r="E381" s="36" t="s">
        <v>12</v>
      </c>
      <c r="F381" s="36" t="s">
        <v>130</v>
      </c>
      <c r="G381" s="36" t="s">
        <v>42</v>
      </c>
      <c r="H381" s="22">
        <f>H382</f>
        <v>15552.599999999999</v>
      </c>
    </row>
    <row r="382" spans="1:9" ht="15" customHeight="1">
      <c r="A382" s="2"/>
      <c r="B382" s="34" t="s">
        <v>32</v>
      </c>
      <c r="C382" s="53">
        <v>992</v>
      </c>
      <c r="D382" s="35" t="s">
        <v>31</v>
      </c>
      <c r="E382" s="36" t="s">
        <v>11</v>
      </c>
      <c r="F382" s="36" t="s">
        <v>130</v>
      </c>
      <c r="G382" s="36" t="s">
        <v>42</v>
      </c>
      <c r="H382" s="22">
        <f>H383+H400</f>
        <v>15552.599999999999</v>
      </c>
    </row>
    <row r="383" spans="1:9" ht="27" customHeight="1">
      <c r="A383" s="2"/>
      <c r="B383" s="2" t="s">
        <v>208</v>
      </c>
      <c r="C383" s="40">
        <v>992</v>
      </c>
      <c r="D383" s="37" t="s">
        <v>31</v>
      </c>
      <c r="E383" s="38" t="s">
        <v>11</v>
      </c>
      <c r="F383" s="38" t="s">
        <v>209</v>
      </c>
      <c r="G383" s="38" t="s">
        <v>42</v>
      </c>
      <c r="H383" s="23">
        <f>H384</f>
        <v>15492.599999999999</v>
      </c>
    </row>
    <row r="384" spans="1:9" ht="27" customHeight="1">
      <c r="A384" s="2"/>
      <c r="B384" s="2" t="s">
        <v>210</v>
      </c>
      <c r="C384" s="40">
        <v>992</v>
      </c>
      <c r="D384" s="37" t="s">
        <v>31</v>
      </c>
      <c r="E384" s="38" t="s">
        <v>11</v>
      </c>
      <c r="F384" s="38" t="s">
        <v>211</v>
      </c>
      <c r="G384" s="38" t="s">
        <v>42</v>
      </c>
      <c r="H384" s="23">
        <f>H385+H394+H397</f>
        <v>15492.599999999999</v>
      </c>
    </row>
    <row r="385" spans="1:9" ht="39" customHeight="1">
      <c r="A385" s="2"/>
      <c r="B385" s="2" t="s">
        <v>212</v>
      </c>
      <c r="C385" s="40">
        <v>992</v>
      </c>
      <c r="D385" s="37" t="s">
        <v>31</v>
      </c>
      <c r="E385" s="38" t="s">
        <v>11</v>
      </c>
      <c r="F385" s="38" t="s">
        <v>213</v>
      </c>
      <c r="G385" s="38" t="s">
        <v>42</v>
      </c>
      <c r="H385" s="23">
        <f>H386+H390+H392</f>
        <v>13052.3</v>
      </c>
    </row>
    <row r="386" spans="1:9" s="103" customFormat="1" ht="27" customHeight="1">
      <c r="A386" s="2"/>
      <c r="B386" s="2" t="s">
        <v>105</v>
      </c>
      <c r="C386" s="40">
        <v>992</v>
      </c>
      <c r="D386" s="37" t="s">
        <v>31</v>
      </c>
      <c r="E386" s="38" t="s">
        <v>11</v>
      </c>
      <c r="F386" s="38" t="s">
        <v>214</v>
      </c>
      <c r="G386" s="38" t="s">
        <v>42</v>
      </c>
      <c r="H386" s="23">
        <f>SUM(H387:H389)</f>
        <v>9813.1999999999989</v>
      </c>
      <c r="I386" s="102"/>
    </row>
    <row r="387" spans="1:9" ht="52.5" customHeight="1">
      <c r="A387" s="2"/>
      <c r="B387" s="2" t="s">
        <v>118</v>
      </c>
      <c r="C387" s="40">
        <v>992</v>
      </c>
      <c r="D387" s="37" t="s">
        <v>31</v>
      </c>
      <c r="E387" s="38" t="s">
        <v>11</v>
      </c>
      <c r="F387" s="38" t="s">
        <v>214</v>
      </c>
      <c r="G387" s="38" t="s">
        <v>95</v>
      </c>
      <c r="H387" s="23">
        <f>8516.8+39.4</f>
        <v>8556.1999999999989</v>
      </c>
    </row>
    <row r="388" spans="1:9" ht="27" customHeight="1">
      <c r="A388" s="2"/>
      <c r="B388" s="2" t="s">
        <v>245</v>
      </c>
      <c r="C388" s="40">
        <v>992</v>
      </c>
      <c r="D388" s="37" t="s">
        <v>31</v>
      </c>
      <c r="E388" s="38" t="s">
        <v>11</v>
      </c>
      <c r="F388" s="38" t="s">
        <v>214</v>
      </c>
      <c r="G388" s="38" t="s">
        <v>97</v>
      </c>
      <c r="H388" s="23">
        <f>1221+1</f>
        <v>1222</v>
      </c>
    </row>
    <row r="389" spans="1:9" ht="13.5" customHeight="1">
      <c r="A389" s="2"/>
      <c r="B389" s="2" t="s">
        <v>98</v>
      </c>
      <c r="C389" s="40">
        <v>992</v>
      </c>
      <c r="D389" s="37" t="s">
        <v>31</v>
      </c>
      <c r="E389" s="38" t="s">
        <v>11</v>
      </c>
      <c r="F389" s="38" t="s">
        <v>214</v>
      </c>
      <c r="G389" s="38" t="s">
        <v>99</v>
      </c>
      <c r="H389" s="23">
        <v>35</v>
      </c>
    </row>
    <row r="390" spans="1:9" ht="27.75" customHeight="1">
      <c r="A390" s="2"/>
      <c r="B390" s="2" t="s">
        <v>374</v>
      </c>
      <c r="C390" s="40">
        <v>992</v>
      </c>
      <c r="D390" s="37" t="s">
        <v>31</v>
      </c>
      <c r="E390" s="38" t="s">
        <v>11</v>
      </c>
      <c r="F390" s="38" t="s">
        <v>373</v>
      </c>
      <c r="G390" s="38" t="s">
        <v>42</v>
      </c>
      <c r="H390" s="23">
        <f>H391</f>
        <v>256.7</v>
      </c>
    </row>
    <row r="391" spans="1:9" ht="27" customHeight="1">
      <c r="A391" s="2"/>
      <c r="B391" s="2" t="s">
        <v>245</v>
      </c>
      <c r="C391" s="40">
        <v>992</v>
      </c>
      <c r="D391" s="37" t="s">
        <v>31</v>
      </c>
      <c r="E391" s="38" t="s">
        <v>11</v>
      </c>
      <c r="F391" s="38" t="s">
        <v>373</v>
      </c>
      <c r="G391" s="38" t="s">
        <v>97</v>
      </c>
      <c r="H391" s="23">
        <f>0+256.7</f>
        <v>256.7</v>
      </c>
    </row>
    <row r="392" spans="1:9" ht="52.5" customHeight="1">
      <c r="A392" s="2"/>
      <c r="B392" s="2" t="s">
        <v>361</v>
      </c>
      <c r="C392" s="40">
        <v>992</v>
      </c>
      <c r="D392" s="37" t="s">
        <v>31</v>
      </c>
      <c r="E392" s="38" t="s">
        <v>11</v>
      </c>
      <c r="F392" s="38" t="s">
        <v>362</v>
      </c>
      <c r="G392" s="38" t="s">
        <v>42</v>
      </c>
      <c r="H392" s="23">
        <f>H393</f>
        <v>2982.4</v>
      </c>
    </row>
    <row r="393" spans="1:9" ht="26.25" customHeight="1">
      <c r="A393" s="2"/>
      <c r="B393" s="2" t="s">
        <v>245</v>
      </c>
      <c r="C393" s="40">
        <v>992</v>
      </c>
      <c r="D393" s="37" t="s">
        <v>31</v>
      </c>
      <c r="E393" s="38" t="s">
        <v>11</v>
      </c>
      <c r="F393" s="38" t="s">
        <v>362</v>
      </c>
      <c r="G393" s="38" t="s">
        <v>97</v>
      </c>
      <c r="H393" s="23">
        <f>2803.4+179</f>
        <v>2982.4</v>
      </c>
    </row>
    <row r="394" spans="1:9" ht="26.25" customHeight="1">
      <c r="A394" s="2"/>
      <c r="B394" s="2" t="s">
        <v>215</v>
      </c>
      <c r="C394" s="40">
        <v>992</v>
      </c>
      <c r="D394" s="37" t="s">
        <v>31</v>
      </c>
      <c r="E394" s="38" t="s">
        <v>11</v>
      </c>
      <c r="F394" s="41" t="s">
        <v>216</v>
      </c>
      <c r="G394" s="38" t="s">
        <v>42</v>
      </c>
      <c r="H394" s="23">
        <f>H395</f>
        <v>40</v>
      </c>
    </row>
    <row r="395" spans="1:9" ht="26.25" customHeight="1">
      <c r="A395" s="2"/>
      <c r="B395" s="2" t="s">
        <v>111</v>
      </c>
      <c r="C395" s="40">
        <v>992</v>
      </c>
      <c r="D395" s="37" t="s">
        <v>31</v>
      </c>
      <c r="E395" s="38" t="s">
        <v>11</v>
      </c>
      <c r="F395" s="41" t="s">
        <v>217</v>
      </c>
      <c r="G395" s="38" t="s">
        <v>42</v>
      </c>
      <c r="H395" s="23">
        <f>H396</f>
        <v>40</v>
      </c>
    </row>
    <row r="396" spans="1:9" ht="26.25" customHeight="1">
      <c r="A396" s="2"/>
      <c r="B396" s="2" t="s">
        <v>245</v>
      </c>
      <c r="C396" s="40">
        <v>992</v>
      </c>
      <c r="D396" s="37" t="s">
        <v>31</v>
      </c>
      <c r="E396" s="38" t="s">
        <v>11</v>
      </c>
      <c r="F396" s="41" t="s">
        <v>217</v>
      </c>
      <c r="G396" s="38" t="s">
        <v>97</v>
      </c>
      <c r="H396" s="23">
        <v>40</v>
      </c>
    </row>
    <row r="397" spans="1:9" ht="13.5" customHeight="1">
      <c r="A397" s="2"/>
      <c r="B397" s="4" t="s">
        <v>125</v>
      </c>
      <c r="C397" s="40">
        <v>992</v>
      </c>
      <c r="D397" s="37" t="s">
        <v>31</v>
      </c>
      <c r="E397" s="38" t="s">
        <v>11</v>
      </c>
      <c r="F397" s="41" t="s">
        <v>218</v>
      </c>
      <c r="G397" s="42" t="s">
        <v>42</v>
      </c>
      <c r="H397" s="25">
        <f>H398</f>
        <v>2400.3000000000002</v>
      </c>
    </row>
    <row r="398" spans="1:9" ht="63.75" customHeight="1">
      <c r="A398" s="2"/>
      <c r="B398" s="4" t="s">
        <v>219</v>
      </c>
      <c r="C398" s="40">
        <v>992</v>
      </c>
      <c r="D398" s="37" t="s">
        <v>31</v>
      </c>
      <c r="E398" s="38" t="s">
        <v>11</v>
      </c>
      <c r="F398" s="41" t="s">
        <v>220</v>
      </c>
      <c r="G398" s="42" t="s">
        <v>42</v>
      </c>
      <c r="H398" s="25">
        <f>H399</f>
        <v>2400.3000000000002</v>
      </c>
    </row>
    <row r="399" spans="1:9" ht="14.25" customHeight="1">
      <c r="A399" s="2"/>
      <c r="B399" s="2" t="s">
        <v>102</v>
      </c>
      <c r="C399" s="40">
        <v>992</v>
      </c>
      <c r="D399" s="37" t="s">
        <v>31</v>
      </c>
      <c r="E399" s="38" t="s">
        <v>11</v>
      </c>
      <c r="F399" s="41" t="s">
        <v>220</v>
      </c>
      <c r="G399" s="42" t="s">
        <v>103</v>
      </c>
      <c r="H399" s="25">
        <v>2400.3000000000002</v>
      </c>
    </row>
    <row r="400" spans="1:9" ht="27" customHeight="1">
      <c r="A400" s="2"/>
      <c r="B400" s="4" t="s">
        <v>311</v>
      </c>
      <c r="C400" s="40">
        <v>992</v>
      </c>
      <c r="D400" s="38" t="s">
        <v>31</v>
      </c>
      <c r="E400" s="38" t="s">
        <v>11</v>
      </c>
      <c r="F400" s="41" t="s">
        <v>312</v>
      </c>
      <c r="G400" s="42" t="s">
        <v>42</v>
      </c>
      <c r="H400" s="25">
        <f>H401</f>
        <v>60</v>
      </c>
    </row>
    <row r="401" spans="1:9" ht="14.25" customHeight="1">
      <c r="A401" s="2"/>
      <c r="B401" s="4" t="s">
        <v>309</v>
      </c>
      <c r="C401" s="40">
        <v>992</v>
      </c>
      <c r="D401" s="38" t="s">
        <v>31</v>
      </c>
      <c r="E401" s="38" t="s">
        <v>11</v>
      </c>
      <c r="F401" s="41" t="s">
        <v>313</v>
      </c>
      <c r="G401" s="42" t="s">
        <v>42</v>
      </c>
      <c r="H401" s="25">
        <f>H402</f>
        <v>60</v>
      </c>
    </row>
    <row r="402" spans="1:9" ht="27" customHeight="1">
      <c r="A402" s="2"/>
      <c r="B402" s="4" t="s">
        <v>310</v>
      </c>
      <c r="C402" s="40">
        <v>992</v>
      </c>
      <c r="D402" s="38" t="s">
        <v>31</v>
      </c>
      <c r="E402" s="38" t="s">
        <v>11</v>
      </c>
      <c r="F402" s="41" t="s">
        <v>314</v>
      </c>
      <c r="G402" s="42" t="s">
        <v>42</v>
      </c>
      <c r="H402" s="25">
        <f>H403</f>
        <v>60</v>
      </c>
    </row>
    <row r="403" spans="1:9" ht="52.5" customHeight="1">
      <c r="A403" s="2"/>
      <c r="B403" s="4" t="s">
        <v>118</v>
      </c>
      <c r="C403" s="40">
        <v>992</v>
      </c>
      <c r="D403" s="38" t="s">
        <v>31</v>
      </c>
      <c r="E403" s="38" t="s">
        <v>11</v>
      </c>
      <c r="F403" s="41" t="s">
        <v>314</v>
      </c>
      <c r="G403" s="42" t="s">
        <v>95</v>
      </c>
      <c r="H403" s="25">
        <v>60</v>
      </c>
    </row>
    <row r="404" spans="1:9" ht="13.5" customHeight="1">
      <c r="A404" s="34" t="s">
        <v>34</v>
      </c>
      <c r="B404" s="34" t="s">
        <v>35</v>
      </c>
      <c r="C404" s="53">
        <v>992</v>
      </c>
      <c r="D404" s="43">
        <v>10</v>
      </c>
      <c r="E404" s="36" t="s">
        <v>12</v>
      </c>
      <c r="F404" s="44" t="s">
        <v>130</v>
      </c>
      <c r="G404" s="36" t="s">
        <v>42</v>
      </c>
      <c r="H404" s="22">
        <f>SUM(H405,H411)</f>
        <v>641.29999999999995</v>
      </c>
    </row>
    <row r="405" spans="1:9" ht="13.5" customHeight="1">
      <c r="A405" s="2"/>
      <c r="B405" s="34" t="s">
        <v>36</v>
      </c>
      <c r="C405" s="53">
        <v>992</v>
      </c>
      <c r="D405" s="43">
        <v>10</v>
      </c>
      <c r="E405" s="36" t="s">
        <v>11</v>
      </c>
      <c r="F405" s="44" t="s">
        <v>130</v>
      </c>
      <c r="G405" s="36" t="s">
        <v>42</v>
      </c>
      <c r="H405" s="22">
        <f>H409</f>
        <v>613.29999999999995</v>
      </c>
      <c r="I405" s="101"/>
    </row>
    <row r="406" spans="1:9" ht="27" customHeight="1">
      <c r="A406" s="2"/>
      <c r="B406" s="2" t="s">
        <v>147</v>
      </c>
      <c r="C406" s="40">
        <v>992</v>
      </c>
      <c r="D406" s="45">
        <v>10</v>
      </c>
      <c r="E406" s="38" t="s">
        <v>11</v>
      </c>
      <c r="F406" s="4" t="s">
        <v>148</v>
      </c>
      <c r="G406" s="46" t="s">
        <v>42</v>
      </c>
      <c r="H406" s="23">
        <f>H408</f>
        <v>613.29999999999995</v>
      </c>
    </row>
    <row r="407" spans="1:9" ht="14.25" customHeight="1">
      <c r="A407" s="2"/>
      <c r="B407" s="2" t="s">
        <v>121</v>
      </c>
      <c r="C407" s="40">
        <v>992</v>
      </c>
      <c r="D407" s="45">
        <v>10</v>
      </c>
      <c r="E407" s="38" t="s">
        <v>11</v>
      </c>
      <c r="F407" s="4" t="s">
        <v>149</v>
      </c>
      <c r="G407" s="46" t="s">
        <v>42</v>
      </c>
      <c r="H407" s="23">
        <f>H409</f>
        <v>613.29999999999995</v>
      </c>
    </row>
    <row r="408" spans="1:9" ht="40.5" customHeight="1">
      <c r="A408" s="2"/>
      <c r="B408" s="57" t="s">
        <v>221</v>
      </c>
      <c r="C408" s="40">
        <v>992</v>
      </c>
      <c r="D408" s="45">
        <v>10</v>
      </c>
      <c r="E408" s="38" t="s">
        <v>11</v>
      </c>
      <c r="F408" s="4" t="s">
        <v>222</v>
      </c>
      <c r="G408" s="46" t="s">
        <v>42</v>
      </c>
      <c r="H408" s="23">
        <f>H409</f>
        <v>613.29999999999995</v>
      </c>
      <c r="I408" s="101"/>
    </row>
    <row r="409" spans="1:9" ht="40.5" customHeight="1">
      <c r="A409" s="2"/>
      <c r="B409" s="47" t="s">
        <v>223</v>
      </c>
      <c r="C409" s="40">
        <v>992</v>
      </c>
      <c r="D409" s="45">
        <v>10</v>
      </c>
      <c r="E409" s="38" t="s">
        <v>11</v>
      </c>
      <c r="F409" s="4" t="s">
        <v>224</v>
      </c>
      <c r="G409" s="46" t="s">
        <v>42</v>
      </c>
      <c r="H409" s="23">
        <f>H410</f>
        <v>613.29999999999995</v>
      </c>
    </row>
    <row r="410" spans="1:9" ht="12.75" customHeight="1">
      <c r="A410" s="2"/>
      <c r="B410" s="2" t="s">
        <v>106</v>
      </c>
      <c r="C410" s="40">
        <v>992</v>
      </c>
      <c r="D410" s="45">
        <v>10</v>
      </c>
      <c r="E410" s="38" t="s">
        <v>11</v>
      </c>
      <c r="F410" s="4" t="s">
        <v>224</v>
      </c>
      <c r="G410" s="46" t="s">
        <v>107</v>
      </c>
      <c r="H410" s="23">
        <f>588.4+24.9</f>
        <v>613.29999999999995</v>
      </c>
    </row>
    <row r="411" spans="1:9" ht="12.75" customHeight="1">
      <c r="A411" s="34"/>
      <c r="B411" s="34" t="s">
        <v>37</v>
      </c>
      <c r="C411" s="53">
        <v>992</v>
      </c>
      <c r="D411" s="43">
        <v>10</v>
      </c>
      <c r="E411" s="36" t="s">
        <v>19</v>
      </c>
      <c r="F411" s="44" t="s">
        <v>130</v>
      </c>
      <c r="G411" s="36" t="s">
        <v>42</v>
      </c>
      <c r="H411" s="22">
        <f>H414</f>
        <v>28</v>
      </c>
    </row>
    <row r="412" spans="1:9" ht="27" customHeight="1">
      <c r="A412" s="2"/>
      <c r="B412" s="2" t="s">
        <v>147</v>
      </c>
      <c r="C412" s="40">
        <v>992</v>
      </c>
      <c r="D412" s="48">
        <v>10</v>
      </c>
      <c r="E412" s="49" t="s">
        <v>19</v>
      </c>
      <c r="F412" s="50" t="s">
        <v>148</v>
      </c>
      <c r="G412" s="49" t="s">
        <v>42</v>
      </c>
      <c r="H412" s="23">
        <f>H413</f>
        <v>28</v>
      </c>
    </row>
    <row r="413" spans="1:9" ht="14.25" customHeight="1">
      <c r="A413" s="2"/>
      <c r="B413" s="2" t="s">
        <v>121</v>
      </c>
      <c r="C413" s="40">
        <v>992</v>
      </c>
      <c r="D413" s="48">
        <v>10</v>
      </c>
      <c r="E413" s="49" t="s">
        <v>19</v>
      </c>
      <c r="F413" s="50" t="s">
        <v>149</v>
      </c>
      <c r="G413" s="49" t="s">
        <v>42</v>
      </c>
      <c r="H413" s="23">
        <f>H414</f>
        <v>28</v>
      </c>
    </row>
    <row r="414" spans="1:9" ht="26.25" customHeight="1">
      <c r="A414" s="2"/>
      <c r="B414" s="2" t="s">
        <v>150</v>
      </c>
      <c r="C414" s="40">
        <v>992</v>
      </c>
      <c r="D414" s="48">
        <v>10</v>
      </c>
      <c r="E414" s="49" t="s">
        <v>19</v>
      </c>
      <c r="F414" s="50" t="s">
        <v>151</v>
      </c>
      <c r="G414" s="49" t="s">
        <v>42</v>
      </c>
      <c r="H414" s="23">
        <f>H415</f>
        <v>28</v>
      </c>
    </row>
    <row r="415" spans="1:9" ht="27" customHeight="1">
      <c r="A415" s="2"/>
      <c r="B415" s="2" t="s">
        <v>363</v>
      </c>
      <c r="C415" s="40">
        <v>992</v>
      </c>
      <c r="D415" s="48">
        <v>10</v>
      </c>
      <c r="E415" s="49" t="s">
        <v>19</v>
      </c>
      <c r="F415" s="50" t="s">
        <v>225</v>
      </c>
      <c r="G415" s="49" t="s">
        <v>42</v>
      </c>
      <c r="H415" s="23">
        <f>H416</f>
        <v>28</v>
      </c>
    </row>
    <row r="416" spans="1:9" ht="12.75" customHeight="1">
      <c r="A416" s="2"/>
      <c r="B416" s="2" t="s">
        <v>106</v>
      </c>
      <c r="C416" s="40">
        <v>992</v>
      </c>
      <c r="D416" s="51">
        <v>10</v>
      </c>
      <c r="E416" s="52" t="s">
        <v>19</v>
      </c>
      <c r="F416" s="50" t="s">
        <v>225</v>
      </c>
      <c r="G416" s="52" t="s">
        <v>107</v>
      </c>
      <c r="H416" s="26">
        <v>28</v>
      </c>
    </row>
    <row r="417" spans="1:9" ht="12.75" customHeight="1">
      <c r="A417" s="34" t="s">
        <v>93</v>
      </c>
      <c r="B417" s="34" t="s">
        <v>50</v>
      </c>
      <c r="C417" s="53">
        <v>992</v>
      </c>
      <c r="D417" s="35" t="s">
        <v>45</v>
      </c>
      <c r="E417" s="36" t="s">
        <v>12</v>
      </c>
      <c r="F417" s="44" t="s">
        <v>130</v>
      </c>
      <c r="G417" s="36" t="s">
        <v>42</v>
      </c>
      <c r="H417" s="22">
        <f t="shared" ref="H417:H422" si="1">H418</f>
        <v>60</v>
      </c>
    </row>
    <row r="418" spans="1:9" ht="12.75" customHeight="1">
      <c r="A418" s="34"/>
      <c r="B418" s="58" t="s">
        <v>51</v>
      </c>
      <c r="C418" s="53">
        <v>992</v>
      </c>
      <c r="D418" s="35" t="s">
        <v>45</v>
      </c>
      <c r="E418" s="36" t="s">
        <v>11</v>
      </c>
      <c r="F418" s="44" t="s">
        <v>130</v>
      </c>
      <c r="G418" s="36" t="s">
        <v>42</v>
      </c>
      <c r="H418" s="22">
        <f t="shared" si="1"/>
        <v>60</v>
      </c>
    </row>
    <row r="419" spans="1:9" ht="27" customHeight="1">
      <c r="A419" s="34"/>
      <c r="B419" s="4" t="s">
        <v>226</v>
      </c>
      <c r="C419" s="40">
        <v>992</v>
      </c>
      <c r="D419" s="37" t="s">
        <v>45</v>
      </c>
      <c r="E419" s="38" t="s">
        <v>11</v>
      </c>
      <c r="F419" s="38" t="s">
        <v>227</v>
      </c>
      <c r="G419" s="38" t="s">
        <v>42</v>
      </c>
      <c r="H419" s="23">
        <f t="shared" si="1"/>
        <v>60</v>
      </c>
    </row>
    <row r="420" spans="1:9" ht="27" customHeight="1">
      <c r="A420" s="34"/>
      <c r="B420" s="4" t="s">
        <v>228</v>
      </c>
      <c r="C420" s="40">
        <v>992</v>
      </c>
      <c r="D420" s="37" t="s">
        <v>45</v>
      </c>
      <c r="E420" s="38" t="s">
        <v>11</v>
      </c>
      <c r="F420" s="38" t="s">
        <v>229</v>
      </c>
      <c r="G420" s="38" t="s">
        <v>42</v>
      </c>
      <c r="H420" s="23">
        <f t="shared" si="1"/>
        <v>60</v>
      </c>
    </row>
    <row r="421" spans="1:9" ht="39" customHeight="1">
      <c r="A421" s="34"/>
      <c r="B421" s="4" t="s">
        <v>230</v>
      </c>
      <c r="C421" s="40">
        <v>992</v>
      </c>
      <c r="D421" s="37" t="s">
        <v>45</v>
      </c>
      <c r="E421" s="38" t="s">
        <v>11</v>
      </c>
      <c r="F421" s="38" t="s">
        <v>231</v>
      </c>
      <c r="G421" s="38" t="s">
        <v>42</v>
      </c>
      <c r="H421" s="23">
        <f t="shared" si="1"/>
        <v>60</v>
      </c>
    </row>
    <row r="422" spans="1:9" ht="14.25" customHeight="1">
      <c r="A422" s="34"/>
      <c r="B422" s="2" t="s">
        <v>112</v>
      </c>
      <c r="C422" s="40">
        <v>992</v>
      </c>
      <c r="D422" s="37" t="s">
        <v>45</v>
      </c>
      <c r="E422" s="38" t="s">
        <v>11</v>
      </c>
      <c r="F422" s="38" t="s">
        <v>232</v>
      </c>
      <c r="G422" s="38" t="s">
        <v>42</v>
      </c>
      <c r="H422" s="23">
        <f t="shared" si="1"/>
        <v>60</v>
      </c>
    </row>
    <row r="423" spans="1:9" s="103" customFormat="1" ht="26.25" customHeight="1">
      <c r="A423" s="34"/>
      <c r="B423" s="2" t="s">
        <v>245</v>
      </c>
      <c r="C423" s="40">
        <v>992</v>
      </c>
      <c r="D423" s="37" t="s">
        <v>45</v>
      </c>
      <c r="E423" s="38" t="s">
        <v>11</v>
      </c>
      <c r="F423" s="38" t="s">
        <v>232</v>
      </c>
      <c r="G423" s="38" t="s">
        <v>97</v>
      </c>
      <c r="H423" s="23">
        <v>60</v>
      </c>
      <c r="I423" s="102"/>
    </row>
    <row r="424" spans="1:9" ht="14.25" customHeight="1">
      <c r="A424" s="34" t="s">
        <v>115</v>
      </c>
      <c r="B424" s="34" t="s">
        <v>126</v>
      </c>
      <c r="C424" s="53">
        <v>992</v>
      </c>
      <c r="D424" s="35" t="s">
        <v>85</v>
      </c>
      <c r="E424" s="36" t="s">
        <v>12</v>
      </c>
      <c r="F424" s="44" t="s">
        <v>130</v>
      </c>
      <c r="G424" s="36" t="s">
        <v>42</v>
      </c>
      <c r="H424" s="22">
        <f>H425</f>
        <v>70</v>
      </c>
    </row>
    <row r="425" spans="1:9" ht="14.25" customHeight="1">
      <c r="A425" s="34"/>
      <c r="B425" s="58" t="s">
        <v>117</v>
      </c>
      <c r="C425" s="53">
        <v>992</v>
      </c>
      <c r="D425" s="35" t="s">
        <v>85</v>
      </c>
      <c r="E425" s="36" t="s">
        <v>14</v>
      </c>
      <c r="F425" s="44" t="s">
        <v>130</v>
      </c>
      <c r="G425" s="36" t="s">
        <v>42</v>
      </c>
      <c r="H425" s="22">
        <f>H426</f>
        <v>70</v>
      </c>
    </row>
    <row r="426" spans="1:9" ht="14.25" customHeight="1">
      <c r="A426" s="34"/>
      <c r="B426" s="4" t="s">
        <v>104</v>
      </c>
      <c r="C426" s="40">
        <v>992</v>
      </c>
      <c r="D426" s="37" t="s">
        <v>85</v>
      </c>
      <c r="E426" s="38" t="s">
        <v>14</v>
      </c>
      <c r="F426" s="38" t="s">
        <v>135</v>
      </c>
      <c r="G426" s="38" t="s">
        <v>42</v>
      </c>
      <c r="H426" s="23">
        <f>H427</f>
        <v>70</v>
      </c>
    </row>
    <row r="427" spans="1:9" ht="26.25" customHeight="1">
      <c r="A427" s="34"/>
      <c r="B427" s="4" t="s">
        <v>127</v>
      </c>
      <c r="C427" s="40">
        <v>992</v>
      </c>
      <c r="D427" s="37" t="s">
        <v>85</v>
      </c>
      <c r="E427" s="38" t="s">
        <v>14</v>
      </c>
      <c r="F427" s="38" t="s">
        <v>233</v>
      </c>
      <c r="G427" s="38" t="s">
        <v>42</v>
      </c>
      <c r="H427" s="23">
        <f>H428</f>
        <v>70</v>
      </c>
    </row>
    <row r="428" spans="1:9" ht="39.75" customHeight="1">
      <c r="A428" s="34"/>
      <c r="B428" s="4" t="s">
        <v>234</v>
      </c>
      <c r="C428" s="40">
        <v>992</v>
      </c>
      <c r="D428" s="37" t="s">
        <v>85</v>
      </c>
      <c r="E428" s="38" t="s">
        <v>14</v>
      </c>
      <c r="F428" s="38" t="s">
        <v>235</v>
      </c>
      <c r="G428" s="38" t="s">
        <v>42</v>
      </c>
      <c r="H428" s="23">
        <f>H429</f>
        <v>70</v>
      </c>
    </row>
    <row r="429" spans="1:9" s="103" customFormat="1" ht="26.25" customHeight="1">
      <c r="A429" s="34"/>
      <c r="B429" s="2" t="s">
        <v>245</v>
      </c>
      <c r="C429" s="40">
        <v>992</v>
      </c>
      <c r="D429" s="37" t="s">
        <v>85</v>
      </c>
      <c r="E429" s="38" t="s">
        <v>14</v>
      </c>
      <c r="F429" s="38" t="s">
        <v>235</v>
      </c>
      <c r="G429" s="38" t="s">
        <v>97</v>
      </c>
      <c r="H429" s="23">
        <v>70</v>
      </c>
      <c r="I429" s="102"/>
    </row>
    <row r="430" spans="1:9" ht="14.25" customHeight="1">
      <c r="A430" s="107"/>
      <c r="B430" s="108"/>
      <c r="C430" s="109"/>
      <c r="D430" s="109"/>
      <c r="E430" s="109"/>
      <c r="F430" s="109"/>
      <c r="G430" s="109"/>
      <c r="H430" s="110"/>
    </row>
    <row r="431" spans="1:9" ht="30.75" customHeight="1">
      <c r="A431" s="139" t="s">
        <v>382</v>
      </c>
      <c r="B431" s="139"/>
      <c r="C431" s="139"/>
      <c r="D431" s="139"/>
      <c r="E431" s="139"/>
      <c r="F431" s="139"/>
      <c r="G431" s="139"/>
      <c r="H431" s="139"/>
    </row>
    <row r="432" spans="1:9" ht="15" customHeight="1">
      <c r="A432" s="67"/>
      <c r="B432" s="67"/>
      <c r="C432" s="111"/>
      <c r="D432" s="111"/>
      <c r="E432" s="111"/>
      <c r="F432" s="111"/>
      <c r="G432" s="173" t="s">
        <v>67</v>
      </c>
      <c r="H432" s="173"/>
    </row>
    <row r="433" spans="1:8" ht="75" customHeight="1">
      <c r="A433" s="151" t="s">
        <v>55</v>
      </c>
      <c r="B433" s="153"/>
      <c r="C433" s="151" t="s">
        <v>68</v>
      </c>
      <c r="D433" s="152"/>
      <c r="E433" s="152"/>
      <c r="F433" s="152"/>
      <c r="G433" s="153"/>
      <c r="H433" s="112" t="s">
        <v>4</v>
      </c>
    </row>
    <row r="434" spans="1:8" ht="39" customHeight="1">
      <c r="A434" s="175"/>
      <c r="B434" s="176"/>
      <c r="C434" s="135" t="s">
        <v>279</v>
      </c>
      <c r="D434" s="136"/>
      <c r="E434" s="136"/>
      <c r="F434" s="136"/>
      <c r="G434" s="137"/>
      <c r="H434" s="113">
        <f>H435</f>
        <v>1257.8000000000029</v>
      </c>
    </row>
    <row r="435" spans="1:8" ht="15.75" customHeight="1">
      <c r="A435" s="158" t="s">
        <v>69</v>
      </c>
      <c r="B435" s="159"/>
      <c r="C435" s="135" t="s">
        <v>70</v>
      </c>
      <c r="D435" s="136"/>
      <c r="E435" s="136"/>
      <c r="F435" s="136"/>
      <c r="G435" s="137"/>
      <c r="H435" s="113">
        <f>SUM(H436,H440)</f>
        <v>1257.8000000000029</v>
      </c>
    </row>
    <row r="436" spans="1:8" ht="26.25" customHeight="1">
      <c r="A436" s="158" t="s">
        <v>71</v>
      </c>
      <c r="B436" s="159"/>
      <c r="C436" s="135" t="s">
        <v>72</v>
      </c>
      <c r="D436" s="136"/>
      <c r="E436" s="136"/>
      <c r="F436" s="136"/>
      <c r="G436" s="137"/>
      <c r="H436" s="77">
        <f>H437</f>
        <v>-34745.4</v>
      </c>
    </row>
    <row r="437" spans="1:8" ht="25.5" customHeight="1">
      <c r="A437" s="158" t="s">
        <v>73</v>
      </c>
      <c r="B437" s="159"/>
      <c r="C437" s="135" t="s">
        <v>74</v>
      </c>
      <c r="D437" s="136"/>
      <c r="E437" s="136"/>
      <c r="F437" s="136"/>
      <c r="G437" s="137"/>
      <c r="H437" s="77">
        <f>H438</f>
        <v>-34745.4</v>
      </c>
    </row>
    <row r="438" spans="1:8" ht="26.25" customHeight="1">
      <c r="A438" s="158" t="s">
        <v>75</v>
      </c>
      <c r="B438" s="159"/>
      <c r="C438" s="135" t="s">
        <v>76</v>
      </c>
      <c r="D438" s="136"/>
      <c r="E438" s="136"/>
      <c r="F438" s="136"/>
      <c r="G438" s="137"/>
      <c r="H438" s="77">
        <f>H439</f>
        <v>-34745.4</v>
      </c>
    </row>
    <row r="439" spans="1:8" ht="38.25" customHeight="1">
      <c r="A439" s="158" t="s">
        <v>77</v>
      </c>
      <c r="B439" s="159"/>
      <c r="C439" s="135" t="s">
        <v>265</v>
      </c>
      <c r="D439" s="136"/>
      <c r="E439" s="136"/>
      <c r="F439" s="136"/>
      <c r="G439" s="137"/>
      <c r="H439" s="77">
        <f>-H59</f>
        <v>-34745.4</v>
      </c>
    </row>
    <row r="440" spans="1:8" ht="25.5" customHeight="1">
      <c r="A440" s="158" t="s">
        <v>78</v>
      </c>
      <c r="B440" s="159"/>
      <c r="C440" s="135" t="s">
        <v>79</v>
      </c>
      <c r="D440" s="136"/>
      <c r="E440" s="136"/>
      <c r="F440" s="136"/>
      <c r="G440" s="137"/>
      <c r="H440" s="77">
        <f>H441</f>
        <v>36003.200000000004</v>
      </c>
    </row>
    <row r="441" spans="1:8" ht="25.5" customHeight="1">
      <c r="A441" s="158" t="s">
        <v>80</v>
      </c>
      <c r="B441" s="159"/>
      <c r="C441" s="135" t="s">
        <v>81</v>
      </c>
      <c r="D441" s="136"/>
      <c r="E441" s="136"/>
      <c r="F441" s="136"/>
      <c r="G441" s="137"/>
      <c r="H441" s="77">
        <f>H442</f>
        <v>36003.200000000004</v>
      </c>
    </row>
    <row r="442" spans="1:8" ht="26.25" customHeight="1">
      <c r="A442" s="158" t="s">
        <v>82</v>
      </c>
      <c r="B442" s="159"/>
      <c r="C442" s="135" t="s">
        <v>83</v>
      </c>
      <c r="D442" s="136"/>
      <c r="E442" s="136"/>
      <c r="F442" s="136"/>
      <c r="G442" s="137"/>
      <c r="H442" s="77">
        <f>H443</f>
        <v>36003.200000000004</v>
      </c>
    </row>
    <row r="443" spans="1:8" ht="39" customHeight="1">
      <c r="A443" s="158" t="s">
        <v>84</v>
      </c>
      <c r="B443" s="159"/>
      <c r="C443" s="135" t="s">
        <v>266</v>
      </c>
      <c r="D443" s="136"/>
      <c r="E443" s="136"/>
      <c r="F443" s="136"/>
      <c r="G443" s="137"/>
      <c r="H443" s="77">
        <f>E74</f>
        <v>36003.200000000004</v>
      </c>
    </row>
    <row r="444" spans="1:8" ht="39" hidden="1" customHeight="1">
      <c r="A444" s="114"/>
      <c r="B444" s="114"/>
      <c r="C444" s="88"/>
      <c r="D444" s="74"/>
      <c r="E444" s="74"/>
      <c r="F444" s="74"/>
      <c r="G444" s="74"/>
      <c r="H444" s="89"/>
    </row>
    <row r="445" spans="1:8" ht="32.25" hidden="1" customHeight="1">
      <c r="A445" s="133" t="s">
        <v>369</v>
      </c>
      <c r="B445" s="133"/>
      <c r="C445" s="133"/>
      <c r="D445" s="133"/>
      <c r="E445" s="133"/>
      <c r="F445" s="133"/>
      <c r="G445" s="133"/>
      <c r="H445" s="133"/>
    </row>
    <row r="446" spans="1:8" ht="17.25" hidden="1" customHeight="1">
      <c r="A446" s="115"/>
      <c r="B446" s="115"/>
      <c r="C446" s="116"/>
      <c r="D446" s="117"/>
      <c r="E446" s="117"/>
      <c r="F446" s="117"/>
      <c r="G446" s="195" t="s">
        <v>67</v>
      </c>
      <c r="H446" s="195"/>
    </row>
    <row r="447" spans="1:8" ht="33.75" hidden="1" customHeight="1">
      <c r="A447" s="31" t="s">
        <v>288</v>
      </c>
      <c r="B447" s="141" t="s">
        <v>7</v>
      </c>
      <c r="C447" s="141"/>
      <c r="D447" s="141"/>
      <c r="E447" s="141"/>
      <c r="F447" s="177" t="s">
        <v>301</v>
      </c>
      <c r="G447" s="177"/>
      <c r="H447" s="177"/>
    </row>
    <row r="448" spans="1:8" ht="30" hidden="1" customHeight="1">
      <c r="A448" s="31">
        <v>1</v>
      </c>
      <c r="B448" s="178" t="s">
        <v>291</v>
      </c>
      <c r="C448" s="178"/>
      <c r="D448" s="178"/>
      <c r="E448" s="178"/>
      <c r="F448" s="179">
        <v>0</v>
      </c>
      <c r="G448" s="180"/>
      <c r="H448" s="181"/>
    </row>
    <row r="449" spans="1:10" ht="17.25" hidden="1" customHeight="1">
      <c r="A449" s="31"/>
      <c r="B449" s="178" t="s">
        <v>289</v>
      </c>
      <c r="C449" s="178"/>
      <c r="D449" s="178"/>
      <c r="E449" s="178"/>
      <c r="F449" s="179">
        <v>0</v>
      </c>
      <c r="G449" s="180"/>
      <c r="H449" s="181"/>
    </row>
    <row r="450" spans="1:10" ht="17.25" hidden="1" customHeight="1">
      <c r="A450" s="31"/>
      <c r="B450" s="178" t="s">
        <v>290</v>
      </c>
      <c r="C450" s="178"/>
      <c r="D450" s="178"/>
      <c r="E450" s="178"/>
      <c r="F450" s="179">
        <v>0</v>
      </c>
      <c r="G450" s="180"/>
      <c r="H450" s="181"/>
    </row>
    <row r="451" spans="1:10" ht="17.25" hidden="1" customHeight="1">
      <c r="A451" s="114"/>
      <c r="B451" s="114"/>
      <c r="C451" s="114"/>
      <c r="D451" s="114"/>
      <c r="E451" s="114"/>
      <c r="F451" s="118"/>
      <c r="G451" s="118"/>
      <c r="H451" s="118"/>
    </row>
    <row r="452" spans="1:10" ht="15" hidden="1" customHeight="1">
      <c r="A452" s="191" t="s">
        <v>370</v>
      </c>
      <c r="B452" s="191"/>
      <c r="C452" s="191"/>
      <c r="D452" s="191"/>
      <c r="E452" s="191"/>
      <c r="F452" s="191"/>
      <c r="G452" s="191"/>
      <c r="H452" s="191"/>
    </row>
    <row r="453" spans="1:10" ht="48.75" hidden="1" customHeight="1">
      <c r="A453" s="191"/>
      <c r="B453" s="191"/>
      <c r="C453" s="191"/>
      <c r="D453" s="191"/>
      <c r="E453" s="191"/>
      <c r="F453" s="191"/>
      <c r="G453" s="191"/>
      <c r="H453" s="191"/>
    </row>
    <row r="454" spans="1:10" ht="16.5" hidden="1" customHeight="1">
      <c r="A454" s="93"/>
      <c r="B454" s="104"/>
      <c r="C454" s="104"/>
      <c r="D454" s="105"/>
      <c r="E454" s="105"/>
      <c r="F454" s="105"/>
      <c r="G454" s="105"/>
      <c r="H454" s="106"/>
    </row>
    <row r="455" spans="1:10" ht="39" hidden="1" customHeight="1">
      <c r="A455" s="174" t="s">
        <v>89</v>
      </c>
      <c r="B455" s="174"/>
      <c r="C455" s="196" t="s">
        <v>41</v>
      </c>
      <c r="D455" s="196"/>
      <c r="E455" s="196"/>
      <c r="F455" s="196"/>
      <c r="G455" s="192" t="s">
        <v>90</v>
      </c>
      <c r="H455" s="192"/>
    </row>
    <row r="456" spans="1:10" ht="19.5" hidden="1" customHeight="1">
      <c r="A456" s="174" t="s">
        <v>88</v>
      </c>
      <c r="B456" s="174"/>
      <c r="C456" s="197">
        <f>SUM(C457:E458)</f>
        <v>2551.7000000000003</v>
      </c>
      <c r="D456" s="197"/>
      <c r="E456" s="197"/>
      <c r="F456" s="197"/>
      <c r="G456" s="199">
        <f>SUM(F457:G458)</f>
        <v>2551.7000000000003</v>
      </c>
      <c r="H456" s="199"/>
    </row>
    <row r="457" spans="1:10" ht="43.5" hidden="1" customHeight="1">
      <c r="A457" s="193" t="s">
        <v>129</v>
      </c>
      <c r="B457" s="30" t="s">
        <v>119</v>
      </c>
      <c r="C457" s="197">
        <f>H291</f>
        <v>151.4</v>
      </c>
      <c r="D457" s="197"/>
      <c r="E457" s="197"/>
      <c r="F457" s="197"/>
      <c r="G457" s="199">
        <f>SUM(C457)</f>
        <v>151.4</v>
      </c>
      <c r="H457" s="199"/>
    </row>
    <row r="458" spans="1:10" ht="54" hidden="1" customHeight="1">
      <c r="A458" s="194"/>
      <c r="B458" s="30" t="s">
        <v>110</v>
      </c>
      <c r="C458" s="197">
        <f>H399</f>
        <v>2400.3000000000002</v>
      </c>
      <c r="D458" s="197"/>
      <c r="E458" s="197"/>
      <c r="F458" s="197"/>
      <c r="G458" s="199">
        <f>SUM(C458)</f>
        <v>2400.3000000000002</v>
      </c>
      <c r="H458" s="199"/>
    </row>
    <row r="459" spans="1:10" hidden="1">
      <c r="A459" s="93"/>
      <c r="B459" s="93"/>
      <c r="C459" s="104"/>
      <c r="D459" s="104"/>
      <c r="E459" s="105"/>
      <c r="F459" s="105"/>
      <c r="G459" s="105"/>
      <c r="H459" s="105"/>
      <c r="I459" s="106"/>
      <c r="J459" s="66"/>
    </row>
    <row r="460" spans="1:10" ht="15" hidden="1" customHeight="1">
      <c r="A460" s="191" t="s">
        <v>371</v>
      </c>
      <c r="B460" s="191"/>
      <c r="C460" s="191"/>
      <c r="D460" s="191"/>
      <c r="E460" s="191"/>
      <c r="F460" s="191"/>
      <c r="G460" s="191"/>
      <c r="H460" s="191"/>
    </row>
    <row r="461" spans="1:10" ht="15" hidden="1" customHeight="1">
      <c r="A461" s="191"/>
      <c r="B461" s="191"/>
      <c r="C461" s="191"/>
      <c r="D461" s="191"/>
      <c r="E461" s="191"/>
      <c r="F461" s="191"/>
      <c r="G461" s="191"/>
      <c r="H461" s="191"/>
    </row>
    <row r="462" spans="1:10" hidden="1">
      <c r="A462" s="93"/>
      <c r="B462" s="104"/>
      <c r="C462" s="104"/>
      <c r="D462" s="105"/>
      <c r="E462" s="105"/>
      <c r="F462" s="105"/>
      <c r="G462" s="105"/>
      <c r="H462" s="106"/>
    </row>
    <row r="463" spans="1:10" ht="25.5" hidden="1" customHeight="1">
      <c r="A463" s="93"/>
      <c r="B463" s="119" t="s">
        <v>55</v>
      </c>
      <c r="C463" s="198" t="s">
        <v>7</v>
      </c>
      <c r="D463" s="198"/>
      <c r="E463" s="198"/>
      <c r="F463" s="198"/>
      <c r="G463" s="198"/>
      <c r="H463" s="119" t="s">
        <v>4</v>
      </c>
    </row>
    <row r="464" spans="1:10" ht="14.25" hidden="1" customHeight="1">
      <c r="A464" s="93"/>
      <c r="B464" s="99" t="s">
        <v>64</v>
      </c>
      <c r="C464" s="143" t="s">
        <v>65</v>
      </c>
      <c r="D464" s="144"/>
      <c r="E464" s="144"/>
      <c r="F464" s="144"/>
      <c r="G464" s="145"/>
      <c r="H464" s="120">
        <f>H465</f>
        <v>11833.199999999999</v>
      </c>
    </row>
    <row r="465" spans="1:18" ht="45.75" hidden="1" customHeight="1">
      <c r="A465" s="93"/>
      <c r="B465" s="99" t="s">
        <v>66</v>
      </c>
      <c r="C465" s="143" t="s">
        <v>91</v>
      </c>
      <c r="D465" s="144"/>
      <c r="E465" s="144"/>
      <c r="F465" s="144"/>
      <c r="G465" s="145"/>
      <c r="H465" s="121">
        <f>H466+H468+H470</f>
        <v>11833.199999999999</v>
      </c>
    </row>
    <row r="466" spans="1:18" ht="30" hidden="1" customHeight="1">
      <c r="A466" s="93"/>
      <c r="B466" s="99" t="s">
        <v>319</v>
      </c>
      <c r="C466" s="143" t="s">
        <v>284</v>
      </c>
      <c r="D466" s="144"/>
      <c r="E466" s="144"/>
      <c r="F466" s="144"/>
      <c r="G466" s="145"/>
      <c r="H466" s="121">
        <f>H467</f>
        <v>8432.9</v>
      </c>
    </row>
    <row r="467" spans="1:18" ht="76.5" hidden="1" customHeight="1">
      <c r="A467" s="93"/>
      <c r="B467" s="12" t="s">
        <v>315</v>
      </c>
      <c r="C467" s="143" t="s">
        <v>282</v>
      </c>
      <c r="D467" s="144"/>
      <c r="E467" s="144"/>
      <c r="F467" s="144"/>
      <c r="G467" s="145"/>
      <c r="H467" s="121">
        <f>H52</f>
        <v>8432.9</v>
      </c>
    </row>
    <row r="468" spans="1:18" ht="45.75" hidden="1" customHeight="1">
      <c r="A468" s="93"/>
      <c r="B468" s="12" t="s">
        <v>326</v>
      </c>
      <c r="C468" s="143" t="s">
        <v>328</v>
      </c>
      <c r="D468" s="144"/>
      <c r="E468" s="144"/>
      <c r="F468" s="144"/>
      <c r="G468" s="145"/>
      <c r="H468" s="121">
        <f>H469</f>
        <v>2803.4</v>
      </c>
    </row>
    <row r="469" spans="1:18" ht="30" hidden="1" customHeight="1">
      <c r="A469" s="93"/>
      <c r="B469" s="12" t="s">
        <v>327</v>
      </c>
      <c r="C469" s="214" t="s">
        <v>329</v>
      </c>
      <c r="D469" s="215"/>
      <c r="E469" s="215"/>
      <c r="F469" s="215"/>
      <c r="G469" s="216"/>
      <c r="H469" s="121">
        <f>H56</f>
        <v>2803.4</v>
      </c>
      <c r="I469" s="67"/>
    </row>
    <row r="470" spans="1:18" ht="30" hidden="1" customHeight="1">
      <c r="A470" s="93"/>
      <c r="B470" s="12" t="s">
        <v>320</v>
      </c>
      <c r="C470" s="214" t="s">
        <v>285</v>
      </c>
      <c r="D470" s="215"/>
      <c r="E470" s="215"/>
      <c r="F470" s="215"/>
      <c r="G470" s="216"/>
      <c r="H470" s="121">
        <f>SUM(H471:H472)</f>
        <v>596.9</v>
      </c>
      <c r="I470" s="67"/>
    </row>
    <row r="471" spans="1:18" ht="60.75" hidden="1" customHeight="1">
      <c r="A471" s="93"/>
      <c r="B471" s="12" t="s">
        <v>318</v>
      </c>
      <c r="C471" s="143" t="s">
        <v>128</v>
      </c>
      <c r="D471" s="144"/>
      <c r="E471" s="144"/>
      <c r="F471" s="144"/>
      <c r="G471" s="145"/>
      <c r="H471" s="121">
        <f>H55</f>
        <v>3.8</v>
      </c>
      <c r="I471" s="67"/>
    </row>
    <row r="472" spans="1:18" ht="91.5" hidden="1" customHeight="1">
      <c r="A472" s="122"/>
      <c r="B472" s="12" t="s">
        <v>317</v>
      </c>
      <c r="C472" s="143" t="s">
        <v>324</v>
      </c>
      <c r="D472" s="144"/>
      <c r="E472" s="144"/>
      <c r="F472" s="144"/>
      <c r="G472" s="145"/>
      <c r="H472" s="121">
        <f>H54</f>
        <v>593.1</v>
      </c>
      <c r="I472" s="67"/>
    </row>
    <row r="473" spans="1:18" ht="31.5" hidden="1" customHeight="1">
      <c r="A473" s="122"/>
      <c r="B473" s="5"/>
      <c r="C473" s="6"/>
      <c r="D473" s="6"/>
      <c r="E473" s="6"/>
      <c r="F473" s="6"/>
      <c r="G473" s="6"/>
      <c r="I473" s="67"/>
    </row>
    <row r="474" spans="1:18" ht="15.75" hidden="1">
      <c r="A474" s="122"/>
      <c r="B474" s="5"/>
      <c r="C474" s="8"/>
      <c r="D474" s="8"/>
      <c r="E474" s="8"/>
      <c r="F474" s="8"/>
      <c r="G474" s="8"/>
      <c r="H474" s="8"/>
      <c r="I474" s="67"/>
    </row>
    <row r="475" spans="1:18" ht="15.75" hidden="1">
      <c r="A475" s="122"/>
      <c r="B475" s="5"/>
      <c r="C475" s="8"/>
      <c r="D475" s="8"/>
      <c r="E475" s="8"/>
      <c r="F475" s="8"/>
      <c r="G475" s="8"/>
      <c r="H475" s="8"/>
      <c r="I475" s="67"/>
    </row>
    <row r="476" spans="1:18" ht="15.75" hidden="1">
      <c r="A476" s="122"/>
      <c r="B476" s="5"/>
      <c r="C476" s="8"/>
      <c r="D476" s="8"/>
      <c r="E476" s="8"/>
      <c r="F476" s="8"/>
      <c r="G476" s="8"/>
      <c r="H476" s="8"/>
      <c r="I476" s="67"/>
    </row>
    <row r="477" spans="1:18" hidden="1">
      <c r="I477" s="67"/>
    </row>
    <row r="478" spans="1:18" hidden="1">
      <c r="I478" s="67"/>
    </row>
    <row r="479" spans="1:18" ht="33" hidden="1" customHeight="1">
      <c r="B479" s="123"/>
      <c r="C479" s="123"/>
      <c r="D479" s="123"/>
      <c r="E479" s="123"/>
      <c r="F479" s="123"/>
      <c r="G479" s="123"/>
      <c r="H479" s="123"/>
      <c r="I479" s="67"/>
    </row>
    <row r="480" spans="1:18" ht="15.75" hidden="1">
      <c r="A480" s="122"/>
      <c r="B480" s="123"/>
      <c r="C480" s="123"/>
      <c r="D480" s="123"/>
      <c r="E480" s="123"/>
      <c r="F480" s="123"/>
      <c r="G480" s="123"/>
      <c r="H480" s="123"/>
      <c r="I480" s="59"/>
      <c r="J480" s="60"/>
      <c r="K480" s="61"/>
      <c r="L480" s="61"/>
      <c r="M480" s="61"/>
      <c r="N480" s="61"/>
      <c r="O480" s="61"/>
      <c r="P480" s="61"/>
      <c r="Q480" s="61"/>
      <c r="R480" s="61"/>
    </row>
    <row r="481" spans="1:18" ht="34.5" hidden="1" customHeight="1">
      <c r="A481" s="122"/>
      <c r="B481" s="123"/>
      <c r="C481" s="123"/>
      <c r="D481" s="123"/>
      <c r="E481" s="123"/>
      <c r="F481" s="123"/>
      <c r="G481" s="123"/>
      <c r="H481" s="123"/>
      <c r="I481" s="146" t="s">
        <v>372</v>
      </c>
      <c r="J481" s="146"/>
      <c r="K481" s="146"/>
      <c r="L481" s="146"/>
      <c r="M481" s="146"/>
      <c r="N481" s="146"/>
      <c r="O481" s="146"/>
      <c r="P481" s="146"/>
      <c r="Q481" s="146"/>
      <c r="R481" s="146"/>
    </row>
    <row r="482" spans="1:18" hidden="1">
      <c r="I482" s="61"/>
      <c r="J482" s="61"/>
      <c r="K482" s="61"/>
      <c r="L482" s="61"/>
      <c r="M482" s="61"/>
      <c r="N482" s="61"/>
      <c r="O482" s="61"/>
      <c r="P482" s="61"/>
      <c r="Q482" s="61"/>
      <c r="R482" s="61"/>
    </row>
    <row r="483" spans="1:18" ht="33.75" hidden="1" customHeight="1">
      <c r="I483" s="132" t="s">
        <v>360</v>
      </c>
      <c r="J483" s="132"/>
      <c r="K483" s="132"/>
      <c r="L483" s="132"/>
      <c r="M483" s="132"/>
      <c r="N483" s="132"/>
      <c r="O483" s="132"/>
      <c r="P483" s="132"/>
      <c r="Q483" s="132"/>
      <c r="R483" s="132"/>
    </row>
    <row r="484" spans="1:18" ht="12" hidden="1" customHeight="1">
      <c r="I484" s="29"/>
      <c r="J484" s="29"/>
      <c r="K484" s="29"/>
      <c r="L484" s="29"/>
      <c r="M484" s="29"/>
      <c r="N484" s="29"/>
      <c r="O484" s="29"/>
      <c r="P484" s="29"/>
      <c r="Q484" s="29"/>
      <c r="R484" s="29"/>
    </row>
    <row r="485" spans="1:18" ht="33" hidden="1" customHeight="1">
      <c r="I485" s="139" t="s">
        <v>359</v>
      </c>
      <c r="J485" s="139"/>
      <c r="K485" s="139"/>
      <c r="L485" s="139"/>
      <c r="M485" s="139"/>
      <c r="N485" s="139"/>
      <c r="O485" s="139"/>
      <c r="P485" s="139"/>
      <c r="Q485" s="139"/>
      <c r="R485" s="139"/>
    </row>
    <row r="486" spans="1:18" ht="12.75" hidden="1" customHeight="1">
      <c r="I486" s="14"/>
      <c r="J486" s="14"/>
      <c r="K486" s="14"/>
      <c r="L486" s="14"/>
      <c r="M486" s="14"/>
      <c r="N486" s="14"/>
      <c r="O486" s="14"/>
      <c r="P486" s="14"/>
      <c r="Q486" s="140" t="s">
        <v>297</v>
      </c>
      <c r="R486" s="140"/>
    </row>
    <row r="487" spans="1:18" ht="15" hidden="1" customHeight="1">
      <c r="I487" s="138" t="s">
        <v>288</v>
      </c>
      <c r="J487" s="138" t="s">
        <v>294</v>
      </c>
      <c r="K487" s="138" t="s">
        <v>295</v>
      </c>
      <c r="L487" s="138" t="s">
        <v>296</v>
      </c>
      <c r="M487" s="142" t="s">
        <v>299</v>
      </c>
      <c r="N487" s="142"/>
      <c r="O487" s="142"/>
      <c r="P487" s="142"/>
      <c r="Q487" s="142"/>
      <c r="R487" s="142"/>
    </row>
    <row r="488" spans="1:18" ht="64.5" hidden="1" customHeight="1">
      <c r="I488" s="138"/>
      <c r="J488" s="138"/>
      <c r="K488" s="138"/>
      <c r="L488" s="138"/>
      <c r="M488" s="141" t="s">
        <v>298</v>
      </c>
      <c r="N488" s="141"/>
      <c r="O488" s="141" t="s">
        <v>293</v>
      </c>
      <c r="P488" s="141"/>
      <c r="Q488" s="141"/>
      <c r="R488" s="31" t="s">
        <v>292</v>
      </c>
    </row>
    <row r="489" spans="1:18" hidden="1">
      <c r="I489" s="15"/>
      <c r="J489" s="16" t="s">
        <v>300</v>
      </c>
      <c r="K489" s="16" t="s">
        <v>300</v>
      </c>
      <c r="L489" s="16" t="s">
        <v>300</v>
      </c>
      <c r="M489" s="128" t="s">
        <v>300</v>
      </c>
      <c r="N489" s="130"/>
      <c r="O489" s="128" t="s">
        <v>300</v>
      </c>
      <c r="P489" s="129"/>
      <c r="Q489" s="130"/>
      <c r="R489" s="16" t="s">
        <v>300</v>
      </c>
    </row>
    <row r="490" spans="1:18" hidden="1">
      <c r="I490" s="14"/>
      <c r="J490" s="14"/>
      <c r="K490" s="14"/>
      <c r="L490" s="14"/>
      <c r="M490" s="14"/>
      <c r="N490" s="14"/>
      <c r="O490" s="14"/>
      <c r="P490" s="14"/>
      <c r="Q490" s="14"/>
      <c r="R490" s="14"/>
    </row>
    <row r="491" spans="1:18" ht="46.5" hidden="1" customHeight="1">
      <c r="I491" s="139" t="s">
        <v>330</v>
      </c>
      <c r="J491" s="139"/>
      <c r="K491" s="139"/>
      <c r="L491" s="139"/>
      <c r="M491" s="139"/>
      <c r="N491" s="139"/>
      <c r="O491" s="139"/>
      <c r="P491" s="139"/>
      <c r="Q491" s="139"/>
      <c r="R491" s="139"/>
    </row>
    <row r="492" spans="1:18" hidden="1">
      <c r="I492" s="14"/>
      <c r="J492" s="14"/>
      <c r="K492" s="14"/>
      <c r="L492" s="14"/>
      <c r="M492" s="14"/>
      <c r="N492" s="14"/>
      <c r="O492" s="14"/>
      <c r="P492" s="14"/>
      <c r="Q492" s="131" t="s">
        <v>297</v>
      </c>
      <c r="R492" s="131"/>
    </row>
    <row r="493" spans="1:18" ht="24.75" hidden="1" customHeight="1">
      <c r="I493" s="142" t="s">
        <v>302</v>
      </c>
      <c r="J493" s="142"/>
      <c r="K493" s="142"/>
      <c r="L493" s="142"/>
      <c r="M493" s="142"/>
      <c r="N493" s="142"/>
      <c r="O493" s="142"/>
      <c r="P493" s="142" t="s">
        <v>301</v>
      </c>
      <c r="Q493" s="142"/>
      <c r="R493" s="142"/>
    </row>
    <row r="494" spans="1:18" ht="37.5" hidden="1" customHeight="1">
      <c r="I494" s="125" t="s">
        <v>303</v>
      </c>
      <c r="J494" s="126"/>
      <c r="K494" s="126"/>
      <c r="L494" s="126"/>
      <c r="M494" s="126"/>
      <c r="N494" s="126"/>
      <c r="O494" s="127"/>
      <c r="P494" s="128" t="s">
        <v>300</v>
      </c>
      <c r="Q494" s="129"/>
      <c r="R494" s="130"/>
    </row>
    <row r="495" spans="1:18" hidden="1">
      <c r="I495" s="14"/>
      <c r="J495" s="14"/>
      <c r="K495" s="14"/>
      <c r="L495" s="14"/>
      <c r="M495" s="14"/>
      <c r="N495" s="14"/>
      <c r="O495" s="14"/>
      <c r="P495" s="14"/>
      <c r="Q495" s="14"/>
      <c r="R495" s="14"/>
    </row>
    <row r="496" spans="1:18" ht="15.75" hidden="1">
      <c r="I496" s="213" t="s">
        <v>305</v>
      </c>
      <c r="J496" s="213"/>
      <c r="K496" s="213"/>
      <c r="L496" s="213"/>
      <c r="M496" s="213"/>
      <c r="N496" s="213"/>
      <c r="O496" s="213"/>
      <c r="P496" s="213"/>
      <c r="Q496" s="213"/>
      <c r="R496" s="213"/>
    </row>
    <row r="497" spans="1:18" ht="15.75" hidden="1">
      <c r="I497" s="17"/>
      <c r="J497" s="18"/>
      <c r="K497" s="18"/>
      <c r="L497" s="18"/>
      <c r="M497" s="18"/>
      <c r="N497" s="18"/>
      <c r="O497" s="18"/>
      <c r="P497" s="18"/>
      <c r="Q497" s="18"/>
      <c r="R497" s="18"/>
    </row>
    <row r="498" spans="1:18" ht="33" hidden="1" customHeight="1">
      <c r="B498" s="123"/>
      <c r="C498" s="123"/>
      <c r="D498" s="123"/>
      <c r="E498" s="123"/>
      <c r="F498" s="123"/>
      <c r="G498" s="123"/>
      <c r="H498" s="123"/>
      <c r="I498" s="139" t="s">
        <v>304</v>
      </c>
      <c r="J498" s="139"/>
      <c r="K498" s="139"/>
      <c r="L498" s="139"/>
      <c r="M498" s="139"/>
      <c r="N498" s="19"/>
      <c r="O498" s="19"/>
      <c r="P498" s="140" t="s">
        <v>306</v>
      </c>
      <c r="Q498" s="140"/>
      <c r="R498" s="140"/>
    </row>
    <row r="499" spans="1:18">
      <c r="I499" s="124"/>
      <c r="J499" s="73"/>
      <c r="K499" s="73"/>
      <c r="L499" s="73"/>
      <c r="M499" s="73"/>
      <c r="N499" s="73"/>
      <c r="O499" s="73"/>
      <c r="P499" s="73"/>
      <c r="Q499" s="73"/>
      <c r="R499" s="73"/>
    </row>
    <row r="500" spans="1:18">
      <c r="A500" s="64" t="s">
        <v>305</v>
      </c>
      <c r="I500" s="124"/>
      <c r="J500" s="73"/>
      <c r="K500" s="73"/>
      <c r="L500" s="73"/>
      <c r="M500" s="73"/>
      <c r="N500" s="73"/>
      <c r="O500" s="73"/>
      <c r="P500" s="73"/>
      <c r="Q500" s="73"/>
      <c r="R500" s="73"/>
    </row>
    <row r="501" spans="1:18">
      <c r="I501" s="124"/>
      <c r="J501" s="73"/>
      <c r="K501" s="73"/>
      <c r="L501" s="73"/>
      <c r="M501" s="73"/>
      <c r="N501" s="73"/>
      <c r="O501" s="73"/>
      <c r="P501" s="73"/>
      <c r="Q501" s="73"/>
      <c r="R501" s="73"/>
    </row>
    <row r="502" spans="1:18">
      <c r="A502" s="64" t="s">
        <v>304</v>
      </c>
      <c r="F502" s="65" t="s">
        <v>306</v>
      </c>
    </row>
  </sheetData>
  <mergeCells count="340">
    <mergeCell ref="A30:H30"/>
    <mergeCell ref="I496:R496"/>
    <mergeCell ref="I498:M498"/>
    <mergeCell ref="P498:R498"/>
    <mergeCell ref="A20:H20"/>
    <mergeCell ref="A21:H21"/>
    <mergeCell ref="A22:H22"/>
    <mergeCell ref="C471:G471"/>
    <mergeCell ref="C472:G472"/>
    <mergeCell ref="C469:G469"/>
    <mergeCell ref="C470:G470"/>
    <mergeCell ref="I481:R481"/>
    <mergeCell ref="B262:C262"/>
    <mergeCell ref="B263:C263"/>
    <mergeCell ref="B264:C264"/>
    <mergeCell ref="B265:C265"/>
    <mergeCell ref="B253:C253"/>
    <mergeCell ref="B254:C254"/>
    <mergeCell ref="B255:C255"/>
    <mergeCell ref="B256:C256"/>
    <mergeCell ref="B257:C257"/>
    <mergeCell ref="B258:C258"/>
    <mergeCell ref="B259:C259"/>
    <mergeCell ref="B260:C260"/>
    <mergeCell ref="B261:C261"/>
    <mergeCell ref="B244:C244"/>
    <mergeCell ref="B246:C246"/>
    <mergeCell ref="B247:C247"/>
    <mergeCell ref="B248:C248"/>
    <mergeCell ref="B249:C249"/>
    <mergeCell ref="B250:C250"/>
    <mergeCell ref="B251:C251"/>
    <mergeCell ref="B252:C252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B243:C243"/>
    <mergeCell ref="B219:C219"/>
    <mergeCell ref="B220:C220"/>
    <mergeCell ref="B221:C221"/>
    <mergeCell ref="B222:C222"/>
    <mergeCell ref="B223:C223"/>
    <mergeCell ref="B224:C224"/>
    <mergeCell ref="B225:C225"/>
    <mergeCell ref="B233:C233"/>
    <mergeCell ref="B234:C234"/>
    <mergeCell ref="B228:C228"/>
    <mergeCell ref="B229:C229"/>
    <mergeCell ref="B230:C230"/>
    <mergeCell ref="B231:C231"/>
    <mergeCell ref="B232:C232"/>
    <mergeCell ref="B227:C227"/>
    <mergeCell ref="B226:C226"/>
    <mergeCell ref="B209:C209"/>
    <mergeCell ref="B210:C210"/>
    <mergeCell ref="B211:C211"/>
    <mergeCell ref="B212:C212"/>
    <mergeCell ref="B213:C213"/>
    <mergeCell ref="B214:C214"/>
    <mergeCell ref="B215:C215"/>
    <mergeCell ref="B217:C217"/>
    <mergeCell ref="B218:C218"/>
    <mergeCell ref="B216:C216"/>
    <mergeCell ref="B194:C194"/>
    <mergeCell ref="B195:C195"/>
    <mergeCell ref="B196:C196"/>
    <mergeCell ref="B197:C197"/>
    <mergeCell ref="B198:C198"/>
    <mergeCell ref="B199:C199"/>
    <mergeCell ref="B200:C200"/>
    <mergeCell ref="B201:C201"/>
    <mergeCell ref="B208:C208"/>
    <mergeCell ref="B202:C202"/>
    <mergeCell ref="B205:C205"/>
    <mergeCell ref="B206:C206"/>
    <mergeCell ref="B207:C207"/>
    <mergeCell ref="B204:C204"/>
    <mergeCell ref="B203:C203"/>
    <mergeCell ref="B185:C185"/>
    <mergeCell ref="B186:C186"/>
    <mergeCell ref="B187:C187"/>
    <mergeCell ref="B188:C188"/>
    <mergeCell ref="B189:C189"/>
    <mergeCell ref="B190:C190"/>
    <mergeCell ref="B191:C191"/>
    <mergeCell ref="B192:C192"/>
    <mergeCell ref="B193:C193"/>
    <mergeCell ref="B176:C176"/>
    <mergeCell ref="B177:C177"/>
    <mergeCell ref="B178:C178"/>
    <mergeCell ref="B179:C179"/>
    <mergeCell ref="B180:C180"/>
    <mergeCell ref="B181:C181"/>
    <mergeCell ref="B182:C182"/>
    <mergeCell ref="B183:C183"/>
    <mergeCell ref="B184:C184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B142:C142"/>
    <mergeCell ref="B143:C143"/>
    <mergeCell ref="B144:C144"/>
    <mergeCell ref="B145:C145"/>
    <mergeCell ref="B146:C146"/>
    <mergeCell ref="B147:C147"/>
    <mergeCell ref="B148:C148"/>
    <mergeCell ref="B156:C156"/>
    <mergeCell ref="B157:C157"/>
    <mergeCell ref="B152:C152"/>
    <mergeCell ref="B153:C153"/>
    <mergeCell ref="B154:C154"/>
    <mergeCell ref="B155:C155"/>
    <mergeCell ref="B149:C149"/>
    <mergeCell ref="B150:C150"/>
    <mergeCell ref="B151:C151"/>
    <mergeCell ref="B133:C133"/>
    <mergeCell ref="B134:C134"/>
    <mergeCell ref="B135:C135"/>
    <mergeCell ref="B136:C136"/>
    <mergeCell ref="B137:C137"/>
    <mergeCell ref="B138:C138"/>
    <mergeCell ref="B139:C139"/>
    <mergeCell ref="B140:C140"/>
    <mergeCell ref="B141:C141"/>
    <mergeCell ref="B124:C124"/>
    <mergeCell ref="B125:C125"/>
    <mergeCell ref="B126:C126"/>
    <mergeCell ref="B127:C127"/>
    <mergeCell ref="B128:C128"/>
    <mergeCell ref="B129:C129"/>
    <mergeCell ref="B130:C130"/>
    <mergeCell ref="B131:C131"/>
    <mergeCell ref="B132:C132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A460:H461"/>
    <mergeCell ref="A441:B441"/>
    <mergeCell ref="C441:G441"/>
    <mergeCell ref="A455:B455"/>
    <mergeCell ref="C468:G468"/>
    <mergeCell ref="C467:G467"/>
    <mergeCell ref="C465:G465"/>
    <mergeCell ref="C464:G464"/>
    <mergeCell ref="C466:G466"/>
    <mergeCell ref="G455:H455"/>
    <mergeCell ref="A457:A458"/>
    <mergeCell ref="B450:E450"/>
    <mergeCell ref="F450:H450"/>
    <mergeCell ref="G446:H446"/>
    <mergeCell ref="A443:B443"/>
    <mergeCell ref="C455:F455"/>
    <mergeCell ref="C456:F456"/>
    <mergeCell ref="A452:H453"/>
    <mergeCell ref="C463:G463"/>
    <mergeCell ref="G458:H458"/>
    <mergeCell ref="C457:F457"/>
    <mergeCell ref="G457:H457"/>
    <mergeCell ref="G456:H456"/>
    <mergeCell ref="C458:F458"/>
    <mergeCell ref="E86:F86"/>
    <mergeCell ref="E87:F87"/>
    <mergeCell ref="E90:F90"/>
    <mergeCell ref="E91:F91"/>
    <mergeCell ref="C59:G59"/>
    <mergeCell ref="E97:F97"/>
    <mergeCell ref="E99:F99"/>
    <mergeCell ref="A71:H71"/>
    <mergeCell ref="B105:C105"/>
    <mergeCell ref="C66:G66"/>
    <mergeCell ref="A74:D74"/>
    <mergeCell ref="E74:F74"/>
    <mergeCell ref="E75:F75"/>
    <mergeCell ref="E81:F81"/>
    <mergeCell ref="E82:F82"/>
    <mergeCell ref="E100:F100"/>
    <mergeCell ref="E92:F92"/>
    <mergeCell ref="E88:F88"/>
    <mergeCell ref="E89:F89"/>
    <mergeCell ref="E93:F93"/>
    <mergeCell ref="E94:F94"/>
    <mergeCell ref="G104:H104"/>
    <mergeCell ref="E85:F85"/>
    <mergeCell ref="E96:F96"/>
    <mergeCell ref="E95:F95"/>
    <mergeCell ref="C67:G67"/>
    <mergeCell ref="E78:F78"/>
    <mergeCell ref="E98:F98"/>
    <mergeCell ref="E83:F83"/>
    <mergeCell ref="A431:H431"/>
    <mergeCell ref="G432:H432"/>
    <mergeCell ref="A103:H103"/>
    <mergeCell ref="A456:B456"/>
    <mergeCell ref="A439:B439"/>
    <mergeCell ref="C439:G439"/>
    <mergeCell ref="A434:B434"/>
    <mergeCell ref="C434:G434"/>
    <mergeCell ref="A435:B435"/>
    <mergeCell ref="A437:B437"/>
    <mergeCell ref="C437:G437"/>
    <mergeCell ref="C443:G443"/>
    <mergeCell ref="A445:H445"/>
    <mergeCell ref="B447:E447"/>
    <mergeCell ref="F447:H447"/>
    <mergeCell ref="B448:E448"/>
    <mergeCell ref="F448:H448"/>
    <mergeCell ref="B449:E449"/>
    <mergeCell ref="F449:H449"/>
    <mergeCell ref="A1:H1"/>
    <mergeCell ref="A2:H2"/>
    <mergeCell ref="A3:H3"/>
    <mergeCell ref="A5:H5"/>
    <mergeCell ref="A17:H17"/>
    <mergeCell ref="A13:H13"/>
    <mergeCell ref="A14:H14"/>
    <mergeCell ref="A15:B15"/>
    <mergeCell ref="C15:E15"/>
    <mergeCell ref="A7:H7"/>
    <mergeCell ref="A9:H9"/>
    <mergeCell ref="A11:H11"/>
    <mergeCell ref="A16:B16"/>
    <mergeCell ref="C16:E16"/>
    <mergeCell ref="F16:G16"/>
    <mergeCell ref="F15:G15"/>
    <mergeCell ref="A18:B18"/>
    <mergeCell ref="C18:E18"/>
    <mergeCell ref="F18:G18"/>
    <mergeCell ref="A23:H23"/>
    <mergeCell ref="A24:H24"/>
    <mergeCell ref="A442:B442"/>
    <mergeCell ref="A267:H267"/>
    <mergeCell ref="G268:H268"/>
    <mergeCell ref="C442:G442"/>
    <mergeCell ref="C433:G433"/>
    <mergeCell ref="C436:G436"/>
    <mergeCell ref="C435:G435"/>
    <mergeCell ref="A436:B436"/>
    <mergeCell ref="A440:B440"/>
    <mergeCell ref="C440:G440"/>
    <mergeCell ref="A438:B438"/>
    <mergeCell ref="C438:G438"/>
    <mergeCell ref="A433:B433"/>
    <mergeCell ref="A25:B25"/>
    <mergeCell ref="C25:E25"/>
    <mergeCell ref="F25:G25"/>
    <mergeCell ref="E84:F84"/>
    <mergeCell ref="E79:F79"/>
    <mergeCell ref="E73:F73"/>
    <mergeCell ref="C50:G50"/>
    <mergeCell ref="C41:G41"/>
    <mergeCell ref="C42:G42"/>
    <mergeCell ref="C43:G43"/>
    <mergeCell ref="C44:G44"/>
    <mergeCell ref="C52:G52"/>
    <mergeCell ref="C51:G51"/>
    <mergeCell ref="C54:G54"/>
    <mergeCell ref="C53:G53"/>
    <mergeCell ref="A27:H27"/>
    <mergeCell ref="A28:H28"/>
    <mergeCell ref="M489:N489"/>
    <mergeCell ref="O489:Q489"/>
    <mergeCell ref="I491:R491"/>
    <mergeCell ref="I493:O493"/>
    <mergeCell ref="P493:R493"/>
    <mergeCell ref="C69:G69"/>
    <mergeCell ref="C68:G68"/>
    <mergeCell ref="E80:F80"/>
    <mergeCell ref="E76:F76"/>
    <mergeCell ref="E77:F77"/>
    <mergeCell ref="A61:H61"/>
    <mergeCell ref="C58:G58"/>
    <mergeCell ref="G62:H62"/>
    <mergeCell ref="C63:G63"/>
    <mergeCell ref="C64:G64"/>
    <mergeCell ref="C65:G65"/>
    <mergeCell ref="C34:G34"/>
    <mergeCell ref="C35:G35"/>
    <mergeCell ref="C47:G47"/>
    <mergeCell ref="C48:G48"/>
    <mergeCell ref="C49:G49"/>
    <mergeCell ref="C55:G55"/>
    <mergeCell ref="I494:O494"/>
    <mergeCell ref="P494:R494"/>
    <mergeCell ref="Q492:R492"/>
    <mergeCell ref="I483:R483"/>
    <mergeCell ref="A32:H32"/>
    <mergeCell ref="G33:H33"/>
    <mergeCell ref="C45:G45"/>
    <mergeCell ref="C46:G46"/>
    <mergeCell ref="J487:J488"/>
    <mergeCell ref="I487:I488"/>
    <mergeCell ref="I485:R485"/>
    <mergeCell ref="Q486:R486"/>
    <mergeCell ref="O488:Q488"/>
    <mergeCell ref="M488:N488"/>
    <mergeCell ref="M487:R487"/>
    <mergeCell ref="L487:L488"/>
    <mergeCell ref="K487:K488"/>
    <mergeCell ref="C56:G56"/>
    <mergeCell ref="C57:G57"/>
    <mergeCell ref="C36:G36"/>
    <mergeCell ref="C37:G37"/>
    <mergeCell ref="C38:G38"/>
    <mergeCell ref="C39:G39"/>
    <mergeCell ref="C40:G40"/>
  </mergeCells>
  <phoneticPr fontId="0" type="noConversion"/>
  <pageMargins left="0.39370078740157483" right="0" top="0.39370078740157483" bottom="0.39370078740157483" header="0.51181102362204722" footer="0.51181102362204722"/>
  <pageSetup paperSize="9" firstPageNumber="0" orientation="portrait" horizontalDpi="300" verticalDpi="300" r:id="rId1"/>
  <headerFooter alignWithMargins="0"/>
  <rowBreaks count="1" manualBreakCount="1">
    <brk id="4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Adm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</dc:creator>
  <cp:lastModifiedBy>ZAM</cp:lastModifiedBy>
  <cp:lastPrinted>2023-05-14T18:20:41Z</cp:lastPrinted>
  <dcterms:created xsi:type="dcterms:W3CDTF">2011-09-29T04:59:20Z</dcterms:created>
  <dcterms:modified xsi:type="dcterms:W3CDTF">2023-06-05T05:57:25Z</dcterms:modified>
</cp:coreProperties>
</file>