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730" activeTab="0"/>
  </bookViews>
  <sheets>
    <sheet name="Пр. 1 " sheetId="1" r:id="rId1"/>
    <sheet name="Пр. 2" sheetId="2" r:id="rId2"/>
    <sheet name="Пр 3" sheetId="3" r:id="rId3"/>
    <sheet name="Пр 4" sheetId="4" r:id="rId4"/>
    <sheet name="Пр 5" sheetId="5" r:id="rId5"/>
    <sheet name="Пр 6" sheetId="6" r:id="rId6"/>
    <sheet name="Пр 7" sheetId="7" r:id="rId7"/>
    <sheet name="Пр 8" sheetId="8" r:id="rId8"/>
    <sheet name="Пр 9" sheetId="9" r:id="rId9"/>
    <sheet name="Пр 10" sheetId="10" r:id="rId10"/>
    <sheet name="Пр 11" sheetId="11" r:id="rId11"/>
    <sheet name="Пр 12" sheetId="12" r:id="rId12"/>
    <sheet name="Пр 13" sheetId="13" r:id="rId13"/>
  </sheets>
  <definedNames/>
  <calcPr fullCalcOnLoad="1"/>
</workbook>
</file>

<file path=xl/sharedStrings.xml><?xml version="1.0" encoding="utf-8"?>
<sst xmlns="http://schemas.openxmlformats.org/spreadsheetml/2006/main" count="2468" uniqueCount="546">
  <si>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</si>
  <si>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</si>
  <si>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</si>
  <si>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81 1 01 10170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</si>
  <si>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</si>
  <si>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</si>
  <si>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</si>
  <si>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83.1.02.10060</t>
  </si>
  <si>
    <t>Получение руководителями ТОС поселения  компенсационных выплат на частичное возмещение затрат</t>
  </si>
  <si>
    <t>83.1.02.10470</t>
  </si>
  <si>
    <t>83.1.01.40020</t>
  </si>
  <si>
    <t>Мероприятия по поддержке социально ориентированных некоммерческих организаций</t>
  </si>
  <si>
    <t>83.2.01.11540</t>
  </si>
  <si>
    <t>80.1.01.00590</t>
  </si>
  <si>
    <t>80.0.00.00000</t>
  </si>
  <si>
    <t>80.1.00.00000</t>
  </si>
  <si>
    <t>80.1.02.00000</t>
  </si>
  <si>
    <t>80.1.03.00000</t>
  </si>
  <si>
    <t>80.1.03.10350</t>
  </si>
  <si>
    <t>80.1.04.00000</t>
  </si>
  <si>
    <t>80.1.04.21030</t>
  </si>
  <si>
    <t>80.1.04.60120</t>
  </si>
  <si>
    <t>80.1.04.S0120</t>
  </si>
  <si>
    <t>(рублей)</t>
  </si>
  <si>
    <t>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</si>
  <si>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</si>
  <si>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</si>
  <si>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</si>
  <si>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</si>
  <si>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</si>
  <si>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X</t>
  </si>
  <si>
    <t>Доходы бюджета - ВСЕГО: 
В том числе:</t>
  </si>
  <si>
    <t>Поэтапное повышение уровня средней заработной платы работников муниципальных учреждений поселений Курганинского района  до средней заработной платы по Краснодарскому краю</t>
  </si>
  <si>
    <t>Расходы в целях поэтапного повышения уровня средней заработной платы работников муниципальных учреждений  до средней заработной платы по Краснодарскому краю</t>
  </si>
  <si>
    <t>10.</t>
  </si>
  <si>
    <t>Другие вопросы в области средств массовой информации</t>
  </si>
  <si>
    <t>Информационное обеспечение деятельности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</si>
  <si>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</si>
  <si>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№7</t>
  </si>
  <si>
    <t>от___________ № ___</t>
  </si>
  <si>
    <t>от___________ № ____</t>
  </si>
  <si>
    <t>(тыс. руб.)</t>
  </si>
  <si>
    <t>№</t>
  </si>
  <si>
    <t>Наименование</t>
  </si>
  <si>
    <t>Вед</t>
  </si>
  <si>
    <t>РЗ</t>
  </si>
  <si>
    <t>ПР</t>
  </si>
  <si>
    <t>КЦСР</t>
  </si>
  <si>
    <t>КВР</t>
  </si>
  <si>
    <t>1.</t>
  </si>
  <si>
    <t>Новоалексеевское сельское поселение</t>
  </si>
  <si>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</si>
  <si>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</si>
  <si>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</si>
  <si>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</si>
  <si>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</si>
  <si>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</si>
  <si>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</si>
  <si>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</si>
  <si>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</si>
  <si>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</si>
  <si>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</si>
  <si>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</si>
  <si>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</si>
  <si>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</si>
  <si>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01</t>
  </si>
  <si>
    <t>00</t>
  </si>
  <si>
    <t>000</t>
  </si>
  <si>
    <t>02</t>
  </si>
  <si>
    <t>04</t>
  </si>
  <si>
    <t>05</t>
  </si>
  <si>
    <t>08</t>
  </si>
  <si>
    <t>09</t>
  </si>
  <si>
    <t>03</t>
  </si>
  <si>
    <t>2.</t>
  </si>
  <si>
    <t>3.</t>
  </si>
  <si>
    <t>4.</t>
  </si>
  <si>
    <t>5.</t>
  </si>
  <si>
    <t>6.</t>
  </si>
  <si>
    <t>7.</t>
  </si>
  <si>
    <t>8.</t>
  </si>
  <si>
    <t>Пенсионное обеспечение</t>
  </si>
  <si>
    <t>Рз</t>
  </si>
  <si>
    <t>Всего расходов в том числе:</t>
  </si>
  <si>
    <t>Код</t>
  </si>
  <si>
    <t>Наименование целевых статей</t>
  </si>
  <si>
    <t>(тыс. 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</si>
  <si>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</si>
  <si>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</si>
  <si>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</si>
  <si>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</si>
  <si>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992 01 05 02 01 10 0000 510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</si>
  <si>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</si>
  <si>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</si>
  <si>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</si>
  <si>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992 01 05 02 01 10 0000 610</t>
  </si>
  <si>
    <t xml:space="preserve">Исполнение муниципальных  гарантий муниципального образования Новоалексеевское сельское поселение </t>
  </si>
  <si>
    <t>За счет источников финансирования дефицита бюджета (по муниципальным гарантиям Новоалексеевского поселения)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</si>
  <si>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</si>
  <si>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</si>
  <si>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</si>
  <si>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</si>
  <si>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</si>
  <si>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</si>
  <si>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Единый сельскохозяйственный налог</t>
  </si>
  <si>
    <t>Земельный налог</t>
  </si>
  <si>
    <t>ВСЕГО ДОХОДОВ</t>
  </si>
  <si>
    <t>10000000000000000</t>
  </si>
  <si>
    <t>20000000000000000</t>
  </si>
  <si>
    <t>11</t>
  </si>
  <si>
    <t>Отчет об исполнении бюджета Новоалексеевского сельского поселения за I кв. 2018 года в разрезе перечня муниципальных программ, предусмотренных к финансированию из бюджета Новоалексеевского сельского поселения</t>
  </si>
  <si>
    <t>Отчет об исполнении бюджета Новоалексеевского сельского поселения в разрезе источников финансирования дефицита бюджета по кодам классификации источников финансирования дефицита бюджета  за I кв. 2018 года</t>
  </si>
  <si>
    <t>Отчет об исполнении бюджета Новоалексеевского сельского поселения в разрезе объема  межбюджетных трансфертов в расходах бюджета муниципального образования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за I кв. 2018 года</t>
  </si>
  <si>
    <t>Отчет об исполнении бюджета Новоалексеевского сельского поселения за I кв. 2018 года в разрезе программ муниципальных внутренних заимствований Новоалексеевского сельского поселения</t>
  </si>
  <si>
    <t>Отчет об исполнении бюджета Новоалексеевского сельского поселения за I кв. 2018 года в разрезе программ муниципальных гарантий</t>
  </si>
  <si>
    <t>Отчет об исполнении бюджета Новоалексеевского сельского поселения в разрезе источников финансирования дефицита бюджета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относящиеся к источникам финансирования дефицита бюджета за I кв. 2018 года.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</si>
  <si>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</si>
  <si>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</si>
  <si>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</si>
  <si>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</si>
  <si>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1.03.00.000.00.0000.000</t>
  </si>
  <si>
    <t>Отчет об исполнении бюджета Новоалексеевского сельского поселения по кодам классификации доходов бюджета за I кв. 2018 года</t>
  </si>
  <si>
    <t>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гарантийным случаям, в 2018 году</t>
  </si>
  <si>
    <t>Наименование поселения</t>
  </si>
  <si>
    <t>Итого</t>
  </si>
  <si>
    <t>Объем субвенций, всего тыс., рублей</t>
  </si>
  <si>
    <t>Безвозмездные поступления</t>
  </si>
  <si>
    <t>Приложение №10</t>
  </si>
  <si>
    <t>Приложение №9</t>
  </si>
  <si>
    <t>Приложение №4</t>
  </si>
  <si>
    <t>Приложение №3</t>
  </si>
  <si>
    <t>Приложение №2</t>
  </si>
  <si>
    <t>Приложение №8</t>
  </si>
  <si>
    <t>в том числе по полномочиям, тыс. рублей</t>
  </si>
  <si>
    <t>13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</si>
  <si>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</si>
  <si>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</si>
  <si>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06</t>
  </si>
  <si>
    <t>Физическая культура</t>
  </si>
  <si>
    <t>Наименование дохода</t>
  </si>
  <si>
    <t>Резервные фонды</t>
  </si>
  <si>
    <t>ДОХОДЫ ОТ ОКАЗАНИЯ ПЛАТНЫХ УСЛУГ (РАБОТ) И КОМПЕНСАЦИИ ЗАТРАТ ГОСУДАРСТВА</t>
  </si>
  <si>
    <t>Обеспечение проведения выборов и референдумов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</si>
  <si>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</si>
  <si>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Отчет об исполнении бюджета Новоалексеевского сельского поселения за I квартал 2018 года в разрезе распределения расходов бюджета Новоалексеевского сельского поселения по разделам и подразделам функциональной классификации расходов бюджетов Российской Федерации                                                                                                                                   </t>
  </si>
  <si>
    <t>91 5 00 00000</t>
  </si>
  <si>
    <t>Проведение выборов в представительные органы муниципального образования и главы муниципального образования</t>
  </si>
  <si>
    <t>91 5 00 10500</t>
  </si>
  <si>
    <t>Специальные расходы</t>
  </si>
  <si>
    <t>880</t>
  </si>
  <si>
    <t>Укрепление правопорядка, профилактика правонарушений, усиление борьбы с преступностью</t>
  </si>
  <si>
    <t>84 3 00 00000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</si>
  <si>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</si>
  <si>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84 3 01 00000</t>
  </si>
  <si>
    <t>Охрана общественного порядка населения</t>
  </si>
  <si>
    <t>84 3 01 10050</t>
  </si>
  <si>
    <t>Капитальный и ремонт автомобильных дорог</t>
  </si>
  <si>
    <t>87 3 01 60276</t>
  </si>
  <si>
    <t>Развитие водопроводно-канализационного комплекса</t>
  </si>
  <si>
    <t xml:space="preserve">Развитие комплекса мероприятий по модерназации, строительству, реконстукции и ремонту объектов водоснабжения </t>
  </si>
  <si>
    <t>86 1 01 00000</t>
  </si>
  <si>
    <t>86 1 01 10770</t>
  </si>
  <si>
    <t>82 1 00 00000</t>
  </si>
  <si>
    <t>Повышение оплаты труда работников муниципальных учреждений Краснодарского края(за счет краевого бюджета)</t>
  </si>
  <si>
    <t>80 1 02 S0121</t>
  </si>
  <si>
    <t>82 1 02 S0121</t>
  </si>
  <si>
    <t>Повышение оплаты труда работников муниципальных учреждений Краснодарского края(за счет средств местного бюджета)</t>
  </si>
  <si>
    <t>80 1 02 S0122</t>
  </si>
  <si>
    <t>00 0 0000</t>
  </si>
  <si>
    <t>Муниципальная программа поселений Курганинского района "Социально экономическое и территориальное развитие"</t>
  </si>
  <si>
    <t xml:space="preserve">Предоставление адресной помощи гражданам поселений Курганинского района , попавшим в трудную жизненную ситуацию" </t>
  </si>
  <si>
    <t>Отчет об исполнении бюджета Новоалексеевского сельского поселения за I кв. 2018 года в разрезе ведомственной структуры расходов бюджета Новоалексеевского сельского поселения</t>
  </si>
  <si>
    <t xml:space="preserve">Отчет об исполнении бюджета Новоалексеевского сельского поселения за I кв. 2018 года в разрезе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</si>
  <si>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</si>
  <si>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</si>
  <si>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2.19.60.010.10.0000.151</t>
  </si>
  <si>
    <t>1.01.02.010.01.0000.110</t>
  </si>
  <si>
    <t>1.13.00.000.00.0000.000</t>
  </si>
  <si>
    <t>1.13.01.995.10.0000.130</t>
  </si>
  <si>
    <t>2.02.15.001.10.0000.151</t>
  </si>
  <si>
    <t>2.02.29.999.10.0000.151</t>
  </si>
  <si>
    <t>2.02.30.024.10.0000.151</t>
  </si>
  <si>
    <t>2.02.35.118.10.0000.151</t>
  </si>
  <si>
    <t>07</t>
  </si>
  <si>
    <t>от ___________ №___</t>
  </si>
  <si>
    <t>-</t>
  </si>
  <si>
    <t>от  _______________  № _____</t>
  </si>
  <si>
    <t>Приложение №1</t>
  </si>
  <si>
    <t>от__________№____</t>
  </si>
  <si>
    <t>Приложение №6</t>
  </si>
  <si>
    <t>от____________№_____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</si>
  <si>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</si>
  <si>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</si>
  <si>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</si>
  <si>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</si>
  <si>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12</t>
  </si>
  <si>
    <t>Образование</t>
  </si>
  <si>
    <t>9.</t>
  </si>
  <si>
    <t>Расходы на обеспечение функций органов местного самоуправления</t>
  </si>
  <si>
    <t>Обеспечение деятельности администрации поселения</t>
  </si>
  <si>
    <t>Расходы на обеспечение деятельности (оказание услуг) муниципальных учреждений</t>
  </si>
  <si>
    <t>Управление имуществом поселения</t>
  </si>
  <si>
    <t>Мероприятия в рамках управления имуществом поселения</t>
  </si>
  <si>
    <t xml:space="preserve">Мероприятия по пожарной безопасности </t>
  </si>
  <si>
    <t>Мероприятия  в сфере культуры, кинематографии и средств массовой информации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</si>
  <si>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</si>
  <si>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</si>
  <si>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</si>
  <si>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</si>
  <si>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</si>
  <si>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</si>
  <si>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</si>
  <si>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</si>
  <si>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</si>
  <si>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</si>
  <si>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</si>
  <si>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</si>
  <si>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</si>
  <si>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</si>
  <si>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Межбюджетные трансферты</t>
  </si>
  <si>
    <t>500</t>
  </si>
  <si>
    <t>Финансовое обеспечение непредвиденных расходов</t>
  </si>
  <si>
    <t>Развитие мер социальной поддержки отдельных категорий граждан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</si>
  <si>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</si>
  <si>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</si>
  <si>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</si>
  <si>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</si>
  <si>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14</t>
  </si>
  <si>
    <t>Дорожное хозяйство (дорожные фонды)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</si>
  <si>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 "</t>
  </si>
  <si>
    <t xml:space="preserve">Культура, кинематография </t>
  </si>
  <si>
    <t>Поддержка учреждений библиотечного обслуживания населения</t>
  </si>
  <si>
    <t>Мероприятия в области спорта и физической культуры</t>
  </si>
  <si>
    <t>Средства массовой информации</t>
  </si>
  <si>
    <t>Муниципальная программа поселений Курганинского района "Обеспечение безопасности населения "</t>
  </si>
  <si>
    <t>Муниципальная программа поселений Курганинского района " Развитие коммунального хозяйства"</t>
  </si>
  <si>
    <t>В % к плану 2018 г.</t>
  </si>
  <si>
    <t>1 01 02000 01 0000 110</t>
  </si>
  <si>
    <t>Налог на доходы физических лиц</t>
  </si>
  <si>
    <t>2 02 30024 00 0000 000</t>
  </si>
  <si>
    <t>2 02 29999 00 0000 000</t>
  </si>
  <si>
    <t>2 02 15000 00 0000 000</t>
  </si>
  <si>
    <t>План на 2018г.</t>
  </si>
  <si>
    <t>Факт Iкв. 2018г.</t>
  </si>
  <si>
    <t>Отчет об исполнении доходов бюджета Новоалексеевского сельского поселения по кодам видов доходов, классификации операций сектора государственного управления, относящихся к доходам сельского поселения за I квартал 2018 года</t>
  </si>
  <si>
    <t>Отчет об исполнении бюджета Новоалексеевского сельского поселения за I квартал 2018 года в разрезе безвозмездных поступлений из краевого бюджета</t>
  </si>
  <si>
    <t xml:space="preserve">Отчет об исполнении бюджета Новоалексеевского сельского поселения за I квартал 2018 года в разрезе безвозмездных поступлений из  бюджета Курганинского района </t>
  </si>
  <si>
    <t>Муниципальная программа поселений Курганинского района "Социально экономическое и территориальное развитие "</t>
  </si>
  <si>
    <t>Муниципальная программа поселений Курганинского района "Развитие культуры"</t>
  </si>
  <si>
    <t>Муниципальная программа поселений Курганинского района "Социальная поддержка граждан"</t>
  </si>
  <si>
    <t>Муниципальная программа поселений Курганинского района " Молодежь поселений Курганинского района"</t>
  </si>
  <si>
    <t>Приложение №5</t>
  </si>
  <si>
    <t>Культура, кинематография</t>
  </si>
  <si>
    <t>Средсва массовой информации</t>
  </si>
  <si>
    <t>Источники финансирования дефицита бюджета, всего</t>
  </si>
  <si>
    <t>в том числе:                                                                                                              Источники внутреннего финансирования дефецита бюдждета, из них: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</si>
  <si>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</si>
  <si>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</si>
  <si>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</si>
  <si>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</si>
  <si>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000 01 03 01 00 00 0000 000</t>
  </si>
  <si>
    <t>000 01 03 01 00 10 0000 710</t>
  </si>
  <si>
    <t>000 01 03 01 00 10 0000 810</t>
  </si>
  <si>
    <t>Приложение №11</t>
  </si>
  <si>
    <t>Код бюджетной классификации</t>
  </si>
  <si>
    <t>Кассовое исполнение</t>
  </si>
  <si>
    <t>главного администратора  доходов</t>
  </si>
  <si>
    <t>доходов бюджета поселения</t>
  </si>
  <si>
    <t>182</t>
  </si>
  <si>
    <t>992</t>
  </si>
  <si>
    <t>1 03 02230 01 0000 110                                              
1 03 02240 01 0000 110
1 03 02250 01 0000 110
1 03 02260 01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</si>
  <si>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субьектов Российской федерации</t>
  </si>
  <si>
    <t>1 05 03000 01 0000 110</t>
  </si>
  <si>
    <t>1 06 01030 10 0000 110</t>
  </si>
  <si>
    <t>1 06 06000 10 0000 110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</si>
  <si>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</si>
  <si>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</si>
  <si>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Молодежная политика</t>
  </si>
  <si>
    <t>2 02 15001 10 0000 151</t>
  </si>
  <si>
    <t>2 02 29999 10 0000 151</t>
  </si>
  <si>
    <t>2 02 35118 10 0000 151</t>
  </si>
  <si>
    <t>2 02 30024 10 0000 151</t>
  </si>
  <si>
    <t>2 02 40014 10 0000 151</t>
  </si>
  <si>
    <t>2 02 15001 00 0000 151</t>
  </si>
  <si>
    <t>2 02 40000 00 0000 151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</si>
  <si>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</si>
  <si>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</si>
  <si>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Глава муниципального образования </t>
  </si>
  <si>
    <t>Обеспечение функционирования администрации поселения  Курганинского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</si>
  <si>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</si>
  <si>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части полномочий муниципального района в области архитектуры и градостроительства </t>
  </si>
  <si>
    <t xml:space="preserve">Осуществление отдельных государственных полномочий  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</si>
  <si>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</si>
  <si>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</si>
  <si>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</si>
  <si>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Обеспечение деятельности подведомственных учреждений администрации муниципального образования Курганинский район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</si>
  <si>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</si>
  <si>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Субвенции на осуществление первичного воинского учета на территориях, где отсутствуют военные комиссариаты</t>
  </si>
  <si>
    <t>84 5 01 00000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</si>
  <si>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</si>
  <si>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>Мероприятия муниципальной программы поселений Курганинского района "Комплексное и устойчивое развитие в сфере строительства , архитектуры и дорожного хозяйства "</t>
  </si>
  <si>
    <t>87 2 00 00000</t>
  </si>
  <si>
    <t>Подготовка градостроительной и землеустроительной документации на территории поселений Курганинского района</t>
  </si>
  <si>
    <t>87 2 01 00000</t>
  </si>
  <si>
    <t>87 2 01 23010</t>
  </si>
  <si>
    <t>от____________№____</t>
  </si>
  <si>
    <t>Приложение №12</t>
  </si>
  <si>
    <t>Дотации бюджетам сельских поселений на выравнивание бюджетной обеспеченности (из краевого бюджета)</t>
  </si>
  <si>
    <t>Дотации бюджетам сельских поселений на выравнивание бюджетной обеспеченности (из районного бюджета)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</si>
  <si>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</si>
  <si>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</si>
  <si>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992 01 05 02 01 00 0000 610</t>
  </si>
  <si>
    <t>992 01 05 02 00 00 0000 600</t>
  </si>
  <si>
    <t>992 01 05 00 00 00 0000 600</t>
  </si>
  <si>
    <t>992 01 05 02 01 00 0000 510</t>
  </si>
  <si>
    <t>992 01 05 02 00 00 0000 500</t>
  </si>
  <si>
    <t>992 01 05 00 00 00 0000 500</t>
  </si>
  <si>
    <t>992 01 05 00 00 00 0000 000</t>
  </si>
  <si>
    <t>992 01 00 00 00 00 0000 000</t>
  </si>
  <si>
    <t>01 05 02 01 10 0000</t>
  </si>
  <si>
    <t>01 05 02 01 00 0000</t>
  </si>
  <si>
    <t>01 05 02 00 00 0000</t>
  </si>
  <si>
    <t>01 05 00 00 00 0000</t>
  </si>
  <si>
    <t>01 00 00 00 00 0000</t>
  </si>
  <si>
    <t>2 19 00000 00 0000 000</t>
  </si>
  <si>
    <t>00 0 00 00000</t>
  </si>
  <si>
    <t>Обеспечение деятельности высшего должностного лица поселений Курганинского района</t>
  </si>
  <si>
    <t>90 0 00 00000</t>
  </si>
  <si>
    <t>90 1 00 00000</t>
  </si>
  <si>
    <t>90 1 00 00190</t>
  </si>
  <si>
    <t>91 0 00 00000</t>
  </si>
  <si>
    <t>91 1 00 00000</t>
  </si>
  <si>
    <t>91 1 00 00190</t>
  </si>
  <si>
    <t>91 1 00 23010</t>
  </si>
  <si>
    <t xml:space="preserve">Осуществление отдельных государственных полномочий </t>
  </si>
  <si>
    <t>91 3 00 60190</t>
  </si>
  <si>
    <t>93 0 00 00000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</si>
  <si>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</si>
  <si>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</si>
  <si>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</si>
  <si>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91 4 00 00000</t>
  </si>
  <si>
    <t xml:space="preserve">Резервный фонд администрации поселений </t>
  </si>
  <si>
    <t>91 4 00 20590</t>
  </si>
  <si>
    <t>83 0 00 00000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</si>
  <si>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</si>
  <si>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</si>
  <si>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</si>
  <si>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83 1 02 10060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</si>
  <si>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</si>
  <si>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</si>
  <si>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>83 2 01 00000</t>
  </si>
  <si>
    <t>83 2 01 11540</t>
  </si>
  <si>
    <t>91 2 00 00000</t>
  </si>
  <si>
    <t>91 2 00 00590</t>
  </si>
  <si>
    <t>92 0 00 00000</t>
  </si>
  <si>
    <t>92 1 00 00000</t>
  </si>
  <si>
    <t>92 1 00 10020</t>
  </si>
  <si>
    <t>91 3 00 00000</t>
  </si>
  <si>
    <t>91 3 00 51180</t>
  </si>
  <si>
    <t>84 0 00 00000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</si>
  <si>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</si>
  <si>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</si>
  <si>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</si>
  <si>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</si>
  <si>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</si>
  <si>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84 5 00 00000</t>
  </si>
  <si>
    <t>84 5 01 10280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</si>
  <si>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</si>
  <si>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</si>
  <si>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</si>
  <si>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</si>
  <si>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</si>
  <si>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</si>
  <si>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</si>
  <si>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 xml:space="preserve">Обеспечение безопасности дорожного двжения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</si>
  <si>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</si>
  <si>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</si>
  <si>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</si>
  <si>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</si>
  <si>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</si>
  <si>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</si>
  <si>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</si>
  <si>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85 1 01 10380</t>
  </si>
  <si>
    <t>86 0 00 00000</t>
  </si>
  <si>
    <t>Источники внутреннекого финансирования дефицита бюджета</t>
  </si>
  <si>
    <t>Приложение №13</t>
  </si>
  <si>
    <t xml:space="preserve"> Развитие водопроводно-канализационного комплекса</t>
  </si>
  <si>
    <t>86 1 00 00000</t>
  </si>
  <si>
    <t>Безаварийное прохождение осенне-зимнего периода, а также ликвидация последствий чрезвычайных ситуаций на объектах водопроводно-канализайионного комплекса</t>
  </si>
  <si>
    <t>86 1 02 00000</t>
  </si>
  <si>
    <t>Мероприятия по подготовке к осенне-зимнему периоду</t>
  </si>
  <si>
    <t>86 1 02 10090</t>
  </si>
  <si>
    <t>88 0 00 00000</t>
  </si>
  <si>
    <t>88 1 00 00000</t>
  </si>
  <si>
    <t>88 1 01 00000</t>
  </si>
  <si>
    <t>81.0.00.00000</t>
  </si>
  <si>
    <t>81.1.00.00000</t>
  </si>
  <si>
    <t>80.1.01.00000</t>
  </si>
  <si>
    <t>81.1.01.00000</t>
  </si>
  <si>
    <t>81.1.01.10170</t>
  </si>
  <si>
    <t>82.0.00.00000</t>
  </si>
  <si>
    <t>Отдельные мероприятия муниципальной программы поселений  Курганинского района "Молодежь поселений Курганинского района"</t>
  </si>
  <si>
    <t>82.1.00.00000</t>
  </si>
  <si>
    <t>82.1.03.00000</t>
  </si>
  <si>
    <t>82.1.03.10450</t>
  </si>
  <si>
    <t>83.0.00.00000</t>
  </si>
  <si>
    <t>83.1.00.00000</t>
  </si>
  <si>
    <t>83.1.01.00000</t>
  </si>
  <si>
    <t>83.1.02.00000</t>
  </si>
  <si>
    <t>83.2.00.00000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</si>
  <si>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</t>
  </si>
  <si>
    <t>83.2.01.00000</t>
  </si>
  <si>
    <t>84.0.00.00000</t>
  </si>
  <si>
    <t>84.1.00.00000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</si>
  <si>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</si>
  <si>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>84.1.01.00000</t>
  </si>
  <si>
    <t>84.1.01.10100</t>
  </si>
  <si>
    <t>84.5.00.00000</t>
  </si>
  <si>
    <t xml:space="preserve">Пожарная безопасность </t>
  </si>
  <si>
    <t>84.5.01.00000</t>
  </si>
  <si>
    <t xml:space="preserve">Обеспечение мероприятий по совершенствованию противопожарной защиты </t>
  </si>
  <si>
    <t>84.5.01.10280</t>
  </si>
  <si>
    <t>85.0.00.00000</t>
  </si>
  <si>
    <t>85.1.00.00000</t>
  </si>
  <si>
    <t xml:space="preserve">Муниципальная поддержка малого и среднего предпринимательства </t>
  </si>
  <si>
    <t>85.1.01.00000</t>
  </si>
  <si>
    <t>85.1.01.10380</t>
  </si>
  <si>
    <t>Код классификации источников финансирования дефицита бюджета</t>
  </si>
  <si>
    <t>Администратор</t>
  </si>
  <si>
    <t>Вид источников финансирования дефицита бюджета</t>
  </si>
  <si>
    <t>Экономическая классификация источников финансирования дефицита бюджета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</si>
  <si>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</si>
  <si>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>86.0.00.00000</t>
  </si>
  <si>
    <t>86.1.00.00000</t>
  </si>
  <si>
    <t>86.1.01.00000</t>
  </si>
  <si>
    <t xml:space="preserve">Развитие комплекса мероприятий по модерназации , строительству , реконстукции и ремонту объектов водоснабжения </t>
  </si>
  <si>
    <t>86.1.01.10770</t>
  </si>
  <si>
    <t xml:space="preserve">Мероприятия по развитию водопроводно-канализационного комплекса </t>
  </si>
  <si>
    <t>86.1.02.00000</t>
  </si>
  <si>
    <t>86.1.02.10090</t>
  </si>
  <si>
    <t>87.0.00.00000</t>
  </si>
  <si>
    <t>87.3.00.00000</t>
  </si>
  <si>
    <t>87.3.01.00000</t>
  </si>
  <si>
    <t>87.3.01.10220</t>
  </si>
  <si>
    <t>87.3.02.00000</t>
  </si>
  <si>
    <t>87.3.02.10220</t>
  </si>
  <si>
    <t>88.0.00.00000</t>
  </si>
  <si>
    <t>88.1.00.00000</t>
  </si>
  <si>
    <t xml:space="preserve">Привлекательный облик поселению </t>
  </si>
  <si>
    <t>88.1.01.00000</t>
  </si>
  <si>
    <t>Обеспечение комфортности проживания граждан в поселении</t>
  </si>
  <si>
    <t>88.1.01.10300</t>
  </si>
  <si>
    <t>88.1.01.10330</t>
  </si>
  <si>
    <t>88.1.02.00000</t>
  </si>
  <si>
    <t xml:space="preserve">Улучшение экологической обстановки на территории 
</t>
  </si>
  <si>
    <t>88.1.02.10310</t>
  </si>
  <si>
    <t>88.1.03.00000</t>
  </si>
  <si>
    <t>88.1.03.10320</t>
  </si>
  <si>
    <t>88.1.04.00000</t>
  </si>
  <si>
    <t>Повышение уровня экологической безопасности и улучшение состояния окружающей среды</t>
  </si>
  <si>
    <t>88.1.04.10340</t>
  </si>
  <si>
    <t>НАЛОГИ НА ПРИБЫЛЬ,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</si>
  <si>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</si>
  <si>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СОВОКУПНЫЙ ДОХОД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</si>
  <si>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</si>
  <si>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</si>
  <si>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</si>
  <si>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</si>
  <si>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</si>
  <si>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</si>
  <si>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</si>
  <si>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</si>
  <si>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</si>
  <si>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Предоставление адресной помощи гражданам поселений Курганинского района , попавшим в трудную жизненную ситуацию" в 2017году</t>
  </si>
  <si>
    <t>2.19.00.000.00.0000.000</t>
  </si>
  <si>
    <t>1.00.00.000.00.0000.000</t>
  </si>
  <si>
    <t>1.01.00.000.00.0000.000</t>
  </si>
  <si>
    <t>1.01.02.010.01.1000.110</t>
  </si>
  <si>
    <t>1.01.02.010.01.3000.110</t>
  </si>
  <si>
    <t>1.01.02.010.01.2100.110</t>
  </si>
  <si>
    <t>1.01.02.030.01.1000.110</t>
  </si>
  <si>
    <t>1.01.02.040.01.1000.110</t>
  </si>
  <si>
    <t>1.03.02.230.01.0000.110</t>
  </si>
  <si>
    <t>1.03.02.240.01.0000.110</t>
  </si>
  <si>
    <t>1.03.02.250.01.0000.110</t>
  </si>
  <si>
    <t>1.03.02.260.01.0000.110</t>
  </si>
  <si>
    <t>1.05.00.000.00.0000.000</t>
  </si>
  <si>
    <t>1.05.03.010.01.1000.110</t>
  </si>
  <si>
    <t>1.05.03.010.01.2100.110</t>
  </si>
  <si>
    <t>1.06.00.000.00.0000.000</t>
  </si>
  <si>
    <t>1.06.01.030.10.1000.110</t>
  </si>
  <si>
    <t>1.06.01.030.10.2100.110</t>
  </si>
  <si>
    <t>1.06.06.033.10.1000.110</t>
  </si>
  <si>
    <t>1.06.06.033.10.2100.110</t>
  </si>
  <si>
    <t>1.06.06.043.10.1000.110</t>
  </si>
  <si>
    <t>1.06.06.043.10.2100.110</t>
  </si>
  <si>
    <t>2.00.00.000.00.0000.000</t>
  </si>
  <si>
    <t>2.02.00.000.00.0000.000</t>
  </si>
  <si>
    <t>Мероприятия по уличному освещению</t>
  </si>
  <si>
    <t>88 1 01 10300</t>
  </si>
  <si>
    <t xml:space="preserve">Мероприятия по благоустройсту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</si>
  <si>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</si>
  <si>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</si>
  <si>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</si>
  <si>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</si>
  <si>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</si>
  <si>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</si>
  <si>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</si>
  <si>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</si>
  <si>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</si>
  <si>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88 1 04 00000</t>
  </si>
  <si>
    <t>Содержание мест захоранения</t>
  </si>
  <si>
    <t>88 1 04 10340</t>
  </si>
  <si>
    <t>82 0 00 00000</t>
  </si>
  <si>
    <t xml:space="preserve">Содействие трудоустройству граждан </t>
  </si>
  <si>
    <t>82 1 03 00000</t>
  </si>
  <si>
    <t>Организация временного трудоустройства несовершеннолетних граждан</t>
  </si>
  <si>
    <t>82 1 03 10450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</si>
  <si>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</si>
  <si>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</si>
  <si>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</si>
  <si>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</si>
  <si>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80 1 01 00000</t>
  </si>
  <si>
    <t>80 1 01 00590</t>
  </si>
  <si>
    <t>Кадровое обеспечение сферы культуры</t>
  </si>
  <si>
    <t>80 1 02 00000</t>
  </si>
  <si>
    <t>Поэтапное повышение уровня средней заработной платы работников муниципальных учреждений  до средней заработной платы по Краснодарскому краю</t>
  </si>
  <si>
    <t>80 1 02 60120</t>
  </si>
  <si>
    <t xml:space="preserve">Сохранение , использование и популяризация объектов культурного наследия </t>
  </si>
  <si>
    <t>80 1 03 00000</t>
  </si>
  <si>
    <t>80 1 03 10350</t>
  </si>
  <si>
    <t>80 1 04 00000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</si>
  <si>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</si>
  <si>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</si>
  <si>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</si>
  <si>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</si>
  <si>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</si>
  <si>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</si>
  <si>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</si>
  <si>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</si>
  <si>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</si>
  <si>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</si>
  <si>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Начальник финансового отдела</t>
  </si>
  <si>
    <t>Н.Н. Картавченко</t>
  </si>
  <si>
    <t>Новоалексеевского сельского поселения</t>
  </si>
  <si>
    <t>к постановлению администрации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</si>
</sst>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;[Red]\-#,##0.00;0.00"/>
    <numFmt numFmtId="171" formatCode="&quot;&quot;###,##0.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4"/>
      <name val="Times NR Cyr MT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sz val="12"/>
      <name val="Times NR Cyr MT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4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168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168" fontId="15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8" fontId="14" fillId="0" borderId="1" xfId="19" applyNumberFormat="1" applyFont="1" applyFill="1" applyBorder="1" applyAlignment="1">
      <alignment horizontal="center" vertical="center" wrapText="1"/>
      <protection/>
    </xf>
    <xf numFmtId="168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168" fontId="14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indent="15"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168" fontId="14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vertical="top" wrapText="1"/>
    </xf>
    <xf numFmtId="168" fontId="15" fillId="0" borderId="0" xfId="0" applyNumberFormat="1" applyFont="1" applyFill="1" applyBorder="1" applyAlignment="1">
      <alignment vertical="top" wrapText="1"/>
    </xf>
    <xf numFmtId="168" fontId="15" fillId="0" borderId="0" xfId="0" applyNumberFormat="1" applyFont="1" applyFill="1" applyBorder="1" applyAlignment="1">
      <alignment horizontal="center" vertical="top" wrapText="1"/>
    </xf>
    <xf numFmtId="168" fontId="15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/>
    </xf>
    <xf numFmtId="168" fontId="1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4" fillId="0" borderId="2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3" xfId="0" applyFont="1" applyFill="1" applyBorder="1" applyAlignment="1">
      <alignment horizontal="right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1" xfId="18" applyNumberFormat="1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0" fontId="14" fillId="0" borderId="1" xfId="18" applyNumberFormat="1" applyFont="1" applyFill="1" applyBorder="1" applyAlignment="1" applyProtection="1">
      <alignment horizontal="left" vertical="top" wrapText="1"/>
      <protection hidden="1"/>
    </xf>
    <xf numFmtId="0" fontId="14" fillId="0" borderId="6" xfId="18" applyNumberFormat="1" applyFont="1" applyFill="1" applyBorder="1" applyAlignment="1" applyProtection="1">
      <alignment horizontal="left" vertical="top" wrapText="1"/>
      <protection hidden="1"/>
    </xf>
    <xf numFmtId="0" fontId="14" fillId="0" borderId="7" xfId="0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49" fontId="14" fillId="0" borderId="8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168" fontId="15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justify" wrapText="1" readingOrder="1"/>
    </xf>
    <xf numFmtId="0" fontId="14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14" fillId="0" borderId="1" xfId="21" applyNumberFormat="1" applyFont="1" applyFill="1" applyBorder="1" applyAlignment="1">
      <alignment horizontal="center" vertical="top" wrapText="1"/>
      <protection/>
    </xf>
    <xf numFmtId="0" fontId="14" fillId="0" borderId="2" xfId="21" applyFont="1" applyFill="1" applyBorder="1" applyAlignment="1">
      <alignment vertical="top" wrapText="1"/>
      <protection/>
    </xf>
    <xf numFmtId="168" fontId="14" fillId="0" borderId="1" xfId="21" applyNumberFormat="1" applyFont="1" applyFill="1" applyBorder="1" applyAlignment="1">
      <alignment horizontal="justify" vertical="top" wrapText="1"/>
      <protection/>
    </xf>
    <xf numFmtId="0" fontId="14" fillId="0" borderId="2" xfId="21" applyFont="1" applyFill="1" applyBorder="1" applyAlignment="1">
      <alignment wrapText="1"/>
      <protection/>
    </xf>
    <xf numFmtId="0" fontId="14" fillId="0" borderId="1" xfId="22" applyFont="1" applyFill="1" applyBorder="1" applyAlignment="1">
      <alignment wrapText="1"/>
      <protection/>
    </xf>
    <xf numFmtId="0" fontId="14" fillId="0" borderId="2" xfId="22" applyFont="1" applyFill="1" applyBorder="1" applyAlignment="1">
      <alignment wrapText="1"/>
      <protection/>
    </xf>
    <xf numFmtId="49" fontId="14" fillId="0" borderId="1" xfId="20" applyNumberFormat="1" applyFont="1" applyFill="1" applyBorder="1" applyAlignment="1">
      <alignment horizontal="left" vertical="top" wrapText="1"/>
      <protection/>
    </xf>
    <xf numFmtId="0" fontId="14" fillId="0" borderId="1" xfId="20" applyFont="1" applyFill="1" applyBorder="1" applyAlignment="1">
      <alignment wrapText="1"/>
      <protection/>
    </xf>
    <xf numFmtId="0" fontId="14" fillId="0" borderId="2" xfId="20" applyFont="1" applyFill="1" applyBorder="1" applyAlignment="1">
      <alignment wrapText="1"/>
      <protection/>
    </xf>
    <xf numFmtId="0" fontId="14" fillId="0" borderId="2" xfId="20" applyFont="1" applyFill="1" applyBorder="1" applyAlignment="1">
      <alignment vertical="top" wrapText="1"/>
      <protection/>
    </xf>
    <xf numFmtId="0" fontId="14" fillId="0" borderId="1" xfId="20" applyFont="1" applyFill="1" applyBorder="1" applyAlignment="1">
      <alignment horizontal="left" vertical="top" wrapText="1"/>
      <protection/>
    </xf>
    <xf numFmtId="49" fontId="15" fillId="0" borderId="1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15" fillId="0" borderId="1" xfId="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168" fontId="15" fillId="0" borderId="2" xfId="0" applyNumberFormat="1" applyFont="1" applyFill="1" applyBorder="1" applyAlignment="1">
      <alignment horizontal="center" vertical="top" wrapText="1"/>
    </xf>
    <xf numFmtId="168" fontId="14" fillId="0" borderId="2" xfId="0" applyNumberFormat="1" applyFont="1" applyFill="1" applyBorder="1" applyAlignment="1">
      <alignment horizontal="center" vertical="top" wrapText="1"/>
    </xf>
    <xf numFmtId="168" fontId="14" fillId="0" borderId="11" xfId="0" applyNumberFormat="1" applyFont="1" applyFill="1" applyBorder="1" applyAlignment="1">
      <alignment horizontal="center" vertical="top" wrapText="1"/>
    </xf>
    <xf numFmtId="168" fontId="14" fillId="0" borderId="2" xfId="0" applyNumberFormat="1" applyFont="1" applyFill="1" applyBorder="1" applyAlignment="1">
      <alignment horizontal="center" vertical="top"/>
    </xf>
    <xf numFmtId="168" fontId="15" fillId="0" borderId="1" xfId="0" applyNumberFormat="1" applyFont="1" applyFill="1" applyBorder="1" applyAlignment="1">
      <alignment vertical="top" wrapText="1"/>
    </xf>
    <xf numFmtId="168" fontId="14" fillId="0" borderId="1" xfId="0" applyNumberFormat="1" applyFont="1" applyFill="1" applyBorder="1" applyAlignment="1">
      <alignment vertical="top" wrapText="1"/>
    </xf>
    <xf numFmtId="168" fontId="14" fillId="0" borderId="1" xfId="0" applyNumberFormat="1" applyFont="1" applyFill="1" applyBorder="1" applyAlignment="1">
      <alignment horizontal="left" vertical="top" wrapText="1"/>
    </xf>
    <xf numFmtId="168" fontId="15" fillId="0" borderId="1" xfId="0" applyNumberFormat="1" applyFont="1" applyFill="1" applyBorder="1" applyAlignment="1">
      <alignment horizontal="left" vertical="top" wrapText="1"/>
    </xf>
    <xf numFmtId="168" fontId="1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6" fillId="0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49" fontId="6" fillId="0" borderId="10" xfId="18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>
      <alignment horizontal="center" vertical="top" wrapText="1"/>
    </xf>
    <xf numFmtId="168" fontId="14" fillId="0" borderId="1" xfId="0" applyNumberFormat="1" applyFont="1" applyFill="1" applyBorder="1" applyAlignment="1">
      <alignment horizontal="center" vertical="top" wrapText="1"/>
    </xf>
    <xf numFmtId="168" fontId="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top" wrapText="1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8" fontId="1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168" fontId="14" fillId="0" borderId="0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/>
    </xf>
    <xf numFmtId="168" fontId="15" fillId="0" borderId="2" xfId="0" applyNumberFormat="1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/>
    </xf>
    <xf numFmtId="168" fontId="14" fillId="0" borderId="12" xfId="0" applyNumberFormat="1" applyFont="1" applyFill="1" applyBorder="1" applyAlignment="1">
      <alignment horizontal="center" vertical="top" wrapText="1"/>
    </xf>
    <xf numFmtId="16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14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justify"/>
    </xf>
    <xf numFmtId="0" fontId="12" fillId="0" borderId="0" xfId="0" applyFont="1" applyFill="1" applyAlignment="1">
      <alignment horizontal="justify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168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justify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168" fontId="0" fillId="0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168" fontId="14" fillId="0" borderId="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170" fontId="6" fillId="0" borderId="1" xfId="18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5" fillId="0" borderId="1" xfId="0" applyFont="1" applyFill="1" applyBorder="1" applyAlignment="1">
      <alignment vertical="top" wrapText="1"/>
    </xf>
    <xf numFmtId="0" fontId="1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168" fontId="15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168" fontId="14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4" fillId="0" borderId="1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wrapText="1"/>
    </xf>
    <xf numFmtId="44" fontId="1" fillId="0" borderId="0" xfId="16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13">
    <cellStyle name="Normal" xfId="0"/>
    <cellStyle name="Hyperlink" xfId="15"/>
    <cellStyle name="Currency" xfId="16"/>
    <cellStyle name="Currency [0]" xfId="17"/>
    <cellStyle name="Обычный_tmp" xfId="18"/>
    <cellStyle name="Обычный_Пр 12" xfId="19"/>
    <cellStyle name="Обычный_Пр 3" xfId="20"/>
    <cellStyle name="Обычный_Пр. 1 " xfId="21"/>
    <cellStyle name="Обычный_Пр. 2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B2" sqref="B2:E3"/>
    </sheetView>
  </sheetViews>
  <sheetFormatPr defaultColWidth="9.00390625" defaultRowHeight="12.75"/>
  <cols>
    <col min="1" max="1" width="20.125" style="36" customWidth="1"/>
    <col min="2" max="2" width="53.625" style="36" customWidth="1"/>
    <col min="3" max="3" width="8.125" style="36" customWidth="1"/>
    <col min="4" max="4" width="8.125" style="126" customWidth="1"/>
    <col min="5" max="5" width="6.875" style="36" customWidth="1"/>
    <col min="6" max="16384" width="9.125" style="36" customWidth="1"/>
  </cols>
  <sheetData>
    <row r="1" spans="1:5" s="118" customFormat="1" ht="16.5" customHeight="1">
      <c r="A1" s="2"/>
      <c r="B1" s="2"/>
      <c r="C1" s="171" t="s">
        <v>187</v>
      </c>
      <c r="D1" s="171"/>
      <c r="E1" s="171"/>
    </row>
    <row r="2" spans="1:5" s="118" customFormat="1" ht="18" customHeight="1">
      <c r="A2" s="2"/>
      <c r="B2" s="172" t="s">
        <v>545</v>
      </c>
      <c r="C2" s="172"/>
      <c r="D2" s="172"/>
      <c r="E2" s="172"/>
    </row>
    <row r="3" spans="1:5" s="118" customFormat="1" ht="18" customHeight="1">
      <c r="A3" s="2"/>
      <c r="B3" s="172" t="s">
        <v>544</v>
      </c>
      <c r="C3" s="172"/>
      <c r="D3" s="172"/>
      <c r="E3" s="172"/>
    </row>
    <row r="4" spans="1:5" s="118" customFormat="1" ht="15" customHeight="1">
      <c r="A4" s="2"/>
      <c r="B4" s="8"/>
      <c r="C4" s="171" t="s">
        <v>184</v>
      </c>
      <c r="D4" s="171"/>
      <c r="E4" s="171"/>
    </row>
    <row r="5" spans="1:5" s="118" customFormat="1" ht="12" customHeight="1">
      <c r="A5" s="43"/>
      <c r="B5" s="2"/>
      <c r="C5" s="2"/>
      <c r="D5" s="119"/>
      <c r="E5" s="2"/>
    </row>
    <row r="6" spans="1:5" s="118" customFormat="1" ht="47.25" customHeight="1">
      <c r="A6" s="173" t="s">
        <v>244</v>
      </c>
      <c r="B6" s="173"/>
      <c r="C6" s="173"/>
      <c r="D6" s="173"/>
      <c r="E6" s="173"/>
    </row>
    <row r="7" spans="2:6" ht="15.75">
      <c r="B7" s="2"/>
      <c r="C7" s="3"/>
      <c r="D7" s="3"/>
      <c r="E7" s="3" t="s">
        <v>86</v>
      </c>
      <c r="F7" s="2"/>
    </row>
    <row r="8" spans="1:5" ht="52.5" customHeight="1">
      <c r="A8" s="115" t="s">
        <v>84</v>
      </c>
      <c r="B8" s="115" t="s">
        <v>102</v>
      </c>
      <c r="C8" s="115" t="s">
        <v>242</v>
      </c>
      <c r="D8" s="115" t="s">
        <v>243</v>
      </c>
      <c r="E8" s="115" t="s">
        <v>236</v>
      </c>
    </row>
    <row r="9" spans="1:5" s="122" customFormat="1" ht="20.25" customHeight="1">
      <c r="A9" s="100" t="s">
        <v>107</v>
      </c>
      <c r="B9" s="120" t="s">
        <v>103</v>
      </c>
      <c r="C9" s="30">
        <f>SUM(C10:C15)</f>
        <v>11968.7</v>
      </c>
      <c r="D9" s="121">
        <f>SUM(D10:D15)</f>
        <v>1936</v>
      </c>
      <c r="E9" s="110">
        <f>D9/C9*100</f>
        <v>16.175524493052713</v>
      </c>
    </row>
    <row r="10" spans="1:5" s="25" customFormat="1" ht="18" customHeight="1">
      <c r="A10" s="84" t="s">
        <v>237</v>
      </c>
      <c r="B10" s="85" t="s">
        <v>238</v>
      </c>
      <c r="C10" s="86">
        <v>3000</v>
      </c>
      <c r="D10" s="123">
        <v>523.61</v>
      </c>
      <c r="E10" s="13">
        <f>D10/C10*100</f>
        <v>17.453666666666667</v>
      </c>
    </row>
    <row r="11" spans="1:5" s="25" customFormat="1" ht="60.75" customHeight="1">
      <c r="A11" s="84" t="s">
        <v>270</v>
      </c>
      <c r="B11" s="85" t="s">
        <v>271</v>
      </c>
      <c r="C11" s="86">
        <v>2188.7</v>
      </c>
      <c r="D11" s="123">
        <v>566.31</v>
      </c>
      <c r="E11" s="13">
        <f>D11/C11*100</f>
        <v>25.874263261296658</v>
      </c>
    </row>
    <row r="12" spans="1:5" s="25" customFormat="1" ht="15.75" customHeight="1">
      <c r="A12" s="84" t="s">
        <v>272</v>
      </c>
      <c r="B12" s="85" t="s">
        <v>104</v>
      </c>
      <c r="C12" s="86">
        <v>1500</v>
      </c>
      <c r="D12" s="123">
        <v>352.22</v>
      </c>
      <c r="E12" s="13">
        <f>D12/C12*100</f>
        <v>23.481333333333335</v>
      </c>
    </row>
    <row r="13" spans="1:5" s="25" customFormat="1" ht="30" customHeight="1">
      <c r="A13" s="84" t="s">
        <v>273</v>
      </c>
      <c r="B13" s="85" t="s">
        <v>28</v>
      </c>
      <c r="C13" s="86">
        <v>950</v>
      </c>
      <c r="D13" s="123">
        <v>55.33</v>
      </c>
      <c r="E13" s="13">
        <f>D13/C13*100</f>
        <v>5.824210526315789</v>
      </c>
    </row>
    <row r="14" spans="1:5" s="25" customFormat="1" ht="15" customHeight="1">
      <c r="A14" s="84" t="s">
        <v>274</v>
      </c>
      <c r="B14" s="85" t="s">
        <v>105</v>
      </c>
      <c r="C14" s="86">
        <v>4300</v>
      </c>
      <c r="D14" s="123">
        <v>419.33</v>
      </c>
      <c r="E14" s="13">
        <f aca="true" t="shared" si="0" ref="E14:E24">D14/C14*100</f>
        <v>9.751860465116279</v>
      </c>
    </row>
    <row r="15" spans="1:5" s="25" customFormat="1" ht="30">
      <c r="A15" s="84" t="s">
        <v>275</v>
      </c>
      <c r="B15" s="85" t="s">
        <v>276</v>
      </c>
      <c r="C15" s="86">
        <v>30</v>
      </c>
      <c r="D15" s="123">
        <v>19.2</v>
      </c>
      <c r="E15" s="13">
        <f t="shared" si="0"/>
        <v>64</v>
      </c>
    </row>
    <row r="16" spans="1:5" s="25" customFormat="1" ht="16.5" customHeight="1">
      <c r="A16" s="100" t="s">
        <v>108</v>
      </c>
      <c r="B16" s="120" t="s">
        <v>99</v>
      </c>
      <c r="C16" s="30">
        <f>SUM(C17:C23)</f>
        <v>10031.400000000001</v>
      </c>
      <c r="D16" s="30">
        <f>SUM(D17:D23)</f>
        <v>2454.5</v>
      </c>
      <c r="E16" s="13">
        <f t="shared" si="0"/>
        <v>24.468169946368402</v>
      </c>
    </row>
    <row r="17" spans="1:5" s="25" customFormat="1" ht="32.25" customHeight="1">
      <c r="A17" s="84" t="s">
        <v>278</v>
      </c>
      <c r="B17" s="85" t="s">
        <v>307</v>
      </c>
      <c r="C17" s="86">
        <v>2335.7</v>
      </c>
      <c r="D17" s="13">
        <v>583.9</v>
      </c>
      <c r="E17" s="13">
        <f t="shared" si="0"/>
        <v>24.998929657062124</v>
      </c>
    </row>
    <row r="18" spans="1:5" s="25" customFormat="1" ht="31.5" customHeight="1">
      <c r="A18" s="84" t="s">
        <v>278</v>
      </c>
      <c r="B18" s="85" t="s">
        <v>308</v>
      </c>
      <c r="C18" s="86">
        <v>2298.4</v>
      </c>
      <c r="D18" s="6">
        <v>587.6</v>
      </c>
      <c r="E18" s="13">
        <f t="shared" si="0"/>
        <v>25.565610859728505</v>
      </c>
    </row>
    <row r="19" spans="1:5" s="25" customFormat="1" ht="46.5" customHeight="1">
      <c r="A19" s="84" t="s">
        <v>280</v>
      </c>
      <c r="B19" s="85" t="s">
        <v>206</v>
      </c>
      <c r="C19" s="86">
        <v>402.1</v>
      </c>
      <c r="D19" s="13">
        <v>100.5</v>
      </c>
      <c r="E19" s="13">
        <f t="shared" si="0"/>
        <v>24.993782641134043</v>
      </c>
    </row>
    <row r="20" spans="1:5" s="25" customFormat="1" ht="45.75" customHeight="1">
      <c r="A20" s="84" t="s">
        <v>281</v>
      </c>
      <c r="B20" s="85" t="s">
        <v>207</v>
      </c>
      <c r="C20" s="86">
        <v>3.8</v>
      </c>
      <c r="D20" s="6">
        <v>3.8</v>
      </c>
      <c r="E20" s="13">
        <f t="shared" si="0"/>
        <v>100</v>
      </c>
    </row>
    <row r="21" spans="1:5" s="25" customFormat="1" ht="72.75" customHeight="1" hidden="1">
      <c r="A21" s="84" t="s">
        <v>282</v>
      </c>
      <c r="B21" s="87" t="s">
        <v>309</v>
      </c>
      <c r="C21" s="86">
        <v>0</v>
      </c>
      <c r="D21" s="13">
        <v>0</v>
      </c>
      <c r="E21" s="13" t="e">
        <f t="shared" si="0"/>
        <v>#DIV/0!</v>
      </c>
    </row>
    <row r="22" spans="1:5" s="122" customFormat="1" ht="16.5" customHeight="1">
      <c r="A22" s="84" t="s">
        <v>279</v>
      </c>
      <c r="B22" s="87" t="s">
        <v>208</v>
      </c>
      <c r="C22" s="86">
        <v>5051.4</v>
      </c>
      <c r="D22" s="6">
        <v>1238.7</v>
      </c>
      <c r="E22" s="13">
        <f t="shared" si="0"/>
        <v>24.5219147167122</v>
      </c>
    </row>
    <row r="23" spans="1:5" s="25" customFormat="1" ht="60" customHeight="1">
      <c r="A23" s="84" t="s">
        <v>285</v>
      </c>
      <c r="B23" s="87" t="s">
        <v>286</v>
      </c>
      <c r="C23" s="86">
        <v>-60</v>
      </c>
      <c r="D23" s="13">
        <v>-60</v>
      </c>
      <c r="E23" s="13">
        <f t="shared" si="0"/>
        <v>100</v>
      </c>
    </row>
    <row r="24" spans="1:5" ht="16.5" customHeight="1">
      <c r="A24" s="124"/>
      <c r="B24" s="11" t="s">
        <v>106</v>
      </c>
      <c r="C24" s="30">
        <f>SUM(C16,C9)</f>
        <v>22000.100000000002</v>
      </c>
      <c r="D24" s="30">
        <f>SUM(D9,D16)</f>
        <v>4390.5</v>
      </c>
      <c r="E24" s="110">
        <f t="shared" si="0"/>
        <v>19.956727469420592</v>
      </c>
    </row>
    <row r="25" spans="1:3" ht="15.75" customHeight="1">
      <c r="A25" s="9"/>
      <c r="B25" s="27"/>
      <c r="C25" s="125"/>
    </row>
    <row r="26" ht="15" customHeight="1">
      <c r="A26" s="42"/>
    </row>
    <row r="27" spans="1:4" s="118" customFormat="1" ht="16.5" customHeight="1">
      <c r="A27" s="22" t="s">
        <v>542</v>
      </c>
      <c r="B27" s="22"/>
      <c r="C27" s="22" t="s">
        <v>543</v>
      </c>
      <c r="D27" s="127"/>
    </row>
    <row r="28" spans="1:4" s="118" customFormat="1" ht="16.5" customHeight="1">
      <c r="A28" s="22"/>
      <c r="C28" s="128"/>
      <c r="D28" s="127"/>
    </row>
  </sheetData>
  <mergeCells count="5">
    <mergeCell ref="C1:E1"/>
    <mergeCell ref="B2:E2"/>
    <mergeCell ref="A6:E6"/>
    <mergeCell ref="C4:E4"/>
    <mergeCell ref="B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:D2"/>
    </sheetView>
  </sheetViews>
  <sheetFormatPr defaultColWidth="9.00390625" defaultRowHeight="12.75"/>
  <cols>
    <col min="1" max="1" width="58.75390625" style="36" customWidth="1"/>
    <col min="2" max="2" width="10.125" style="36" customWidth="1"/>
    <col min="3" max="3" width="9.75390625" style="36" customWidth="1"/>
    <col min="4" max="4" width="10.00390625" style="36" customWidth="1"/>
    <col min="5" max="16384" width="9.125" style="36" customWidth="1"/>
  </cols>
  <sheetData>
    <row r="1" spans="3:6" s="7" customFormat="1" ht="15.75">
      <c r="C1" s="5" t="s">
        <v>127</v>
      </c>
      <c r="D1" s="8"/>
      <c r="E1" s="8"/>
      <c r="F1" s="8"/>
    </row>
    <row r="2" spans="1:4" s="7" customFormat="1" ht="15.75">
      <c r="A2" s="172" t="s">
        <v>545</v>
      </c>
      <c r="B2" s="172"/>
      <c r="C2" s="172"/>
      <c r="D2" s="172"/>
    </row>
    <row r="3" spans="1:4" s="7" customFormat="1" ht="15.75">
      <c r="A3" s="172" t="s">
        <v>544</v>
      </c>
      <c r="B3" s="172"/>
      <c r="C3" s="172"/>
      <c r="D3" s="172"/>
    </row>
    <row r="4" spans="2:4" s="7" customFormat="1" ht="15.75">
      <c r="B4" s="171" t="s">
        <v>39</v>
      </c>
      <c r="C4" s="171"/>
      <c r="D4" s="171"/>
    </row>
    <row r="5" s="7" customFormat="1" ht="15.75"/>
    <row r="6" spans="1:4" s="7" customFormat="1" ht="46.5" customHeight="1">
      <c r="A6" s="173" t="s">
        <v>113</v>
      </c>
      <c r="B6" s="173"/>
      <c r="C6" s="173"/>
      <c r="D6" s="173"/>
    </row>
    <row r="7" spans="1:4" ht="15.75" customHeight="1">
      <c r="A7" s="24"/>
      <c r="C7" s="194" t="s">
        <v>86</v>
      </c>
      <c r="D7" s="194"/>
    </row>
    <row r="8" spans="1:4" s="25" customFormat="1" ht="45">
      <c r="A8" s="1" t="s">
        <v>43</v>
      </c>
      <c r="B8" s="115" t="s">
        <v>242</v>
      </c>
      <c r="C8" s="115" t="s">
        <v>243</v>
      </c>
      <c r="D8" s="115" t="s">
        <v>236</v>
      </c>
    </row>
    <row r="9" spans="1:4" s="25" customFormat="1" ht="45">
      <c r="A9" s="159" t="s">
        <v>210</v>
      </c>
      <c r="B9" s="6">
        <v>0</v>
      </c>
      <c r="C9" s="6">
        <v>0</v>
      </c>
      <c r="D9" s="31" t="s">
        <v>185</v>
      </c>
    </row>
    <row r="10" spans="1:4" ht="43.5" customHeight="1">
      <c r="A10" s="159" t="s">
        <v>211</v>
      </c>
      <c r="B10" s="158">
        <v>0</v>
      </c>
      <c r="C10" s="158">
        <v>0</v>
      </c>
      <c r="D10" s="31" t="s">
        <v>185</v>
      </c>
    </row>
    <row r="11" ht="15" customHeight="1">
      <c r="A11" s="21"/>
    </row>
    <row r="12" spans="1:3" ht="16.5">
      <c r="A12" s="7" t="s">
        <v>542</v>
      </c>
      <c r="B12" s="7"/>
      <c r="C12" s="22" t="s">
        <v>543</v>
      </c>
    </row>
    <row r="13" spans="1:4" ht="15.75">
      <c r="A13" s="7"/>
      <c r="B13" s="7"/>
      <c r="D13" s="26"/>
    </row>
  </sheetData>
  <mergeCells count="5">
    <mergeCell ref="A3:D3"/>
    <mergeCell ref="A2:D2"/>
    <mergeCell ref="C7:D7"/>
    <mergeCell ref="B4:D4"/>
    <mergeCell ref="A6:D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3" sqref="A3:D3"/>
    </sheetView>
  </sheetViews>
  <sheetFormatPr defaultColWidth="9.00390625" defaultRowHeight="12.75"/>
  <cols>
    <col min="1" max="1" width="63.00390625" style="36" customWidth="1"/>
    <col min="2" max="4" width="8.25390625" style="36" customWidth="1"/>
    <col min="5" max="16384" width="9.125" style="36" customWidth="1"/>
  </cols>
  <sheetData>
    <row r="1" s="7" customFormat="1" ht="15.75">
      <c r="C1" s="5" t="s">
        <v>263</v>
      </c>
    </row>
    <row r="2" spans="1:4" s="7" customFormat="1" ht="15.75">
      <c r="A2" s="172" t="s">
        <v>545</v>
      </c>
      <c r="B2" s="172"/>
      <c r="C2" s="172"/>
      <c r="D2" s="172"/>
    </row>
    <row r="3" spans="1:4" s="7" customFormat="1" ht="15.75">
      <c r="A3" s="172" t="s">
        <v>544</v>
      </c>
      <c r="B3" s="172"/>
      <c r="C3" s="172"/>
      <c r="D3" s="172"/>
    </row>
    <row r="4" spans="2:4" s="7" customFormat="1" ht="15.75">
      <c r="B4" s="171" t="s">
        <v>40</v>
      </c>
      <c r="C4" s="171"/>
      <c r="D4" s="171"/>
    </row>
    <row r="5" s="7" customFormat="1" ht="15.75"/>
    <row r="6" spans="1:4" s="7" customFormat="1" ht="33.75" customHeight="1">
      <c r="A6" s="173" t="s">
        <v>114</v>
      </c>
      <c r="B6" s="173"/>
      <c r="C6" s="173"/>
      <c r="D6" s="173"/>
    </row>
    <row r="7" s="7" customFormat="1" ht="12" customHeight="1">
      <c r="A7" s="160"/>
    </row>
    <row r="8" spans="1:4" s="7" customFormat="1" ht="48" customHeight="1">
      <c r="A8" s="173" t="s">
        <v>122</v>
      </c>
      <c r="B8" s="173"/>
      <c r="C8" s="173"/>
      <c r="D8" s="173"/>
    </row>
    <row r="9" spans="1:4" ht="15.75" customHeight="1">
      <c r="A9" s="161"/>
      <c r="C9" s="195" t="s">
        <v>86</v>
      </c>
      <c r="D9" s="195"/>
    </row>
    <row r="10" spans="1:4" ht="47.25" customHeight="1">
      <c r="A10" s="162" t="s">
        <v>96</v>
      </c>
      <c r="B10" s="115" t="s">
        <v>242</v>
      </c>
      <c r="C10" s="115" t="s">
        <v>243</v>
      </c>
      <c r="D10" s="115" t="s">
        <v>236</v>
      </c>
    </row>
    <row r="11" spans="1:4" ht="31.5">
      <c r="A11" s="163" t="s">
        <v>97</v>
      </c>
      <c r="B11" s="162">
        <v>0</v>
      </c>
      <c r="C11" s="1">
        <v>0</v>
      </c>
      <c r="D11" s="164">
        <v>0</v>
      </c>
    </row>
    <row r="12" ht="15.75" customHeight="1">
      <c r="A12" s="21"/>
    </row>
    <row r="13" ht="15" customHeight="1">
      <c r="A13" s="21"/>
    </row>
    <row r="14" ht="15.75" customHeight="1">
      <c r="A14" s="21"/>
    </row>
    <row r="15" spans="1:2" s="118" customFormat="1" ht="16.5">
      <c r="A15" s="22" t="s">
        <v>542</v>
      </c>
      <c r="B15" s="22" t="s">
        <v>543</v>
      </c>
    </row>
    <row r="16" spans="1:4" s="118" customFormat="1" ht="16.5">
      <c r="A16" s="22"/>
      <c r="B16" s="111"/>
      <c r="C16" s="111"/>
      <c r="D16" s="111"/>
    </row>
    <row r="17" s="118" customFormat="1" ht="16.5"/>
    <row r="18" ht="15.75">
      <c r="A18" s="5"/>
    </row>
  </sheetData>
  <mergeCells count="6">
    <mergeCell ref="A2:D2"/>
    <mergeCell ref="A3:D3"/>
    <mergeCell ref="C9:D9"/>
    <mergeCell ref="B4:D4"/>
    <mergeCell ref="A6:D6"/>
    <mergeCell ref="A8:D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40"/>
  <sheetViews>
    <sheetView workbookViewId="0" topLeftCell="A1">
      <selection activeCell="B3" sqref="B3:D3"/>
    </sheetView>
  </sheetViews>
  <sheetFormatPr defaultColWidth="9.00390625" defaultRowHeight="12.75"/>
  <cols>
    <col min="1" max="1" width="51.875" style="15" customWidth="1"/>
    <col min="2" max="2" width="13.875" style="15" customWidth="1"/>
    <col min="3" max="3" width="18.875" style="15" customWidth="1"/>
    <col min="4" max="4" width="12.625" style="48" customWidth="1"/>
    <col min="5" max="16384" width="9.125" style="15" customWidth="1"/>
  </cols>
  <sheetData>
    <row r="1" spans="1:4" s="22" customFormat="1" ht="16.5" customHeight="1">
      <c r="A1" s="14"/>
      <c r="B1" s="171" t="s">
        <v>306</v>
      </c>
      <c r="C1" s="171"/>
      <c r="D1" s="171"/>
    </row>
    <row r="2" spans="1:4" s="22" customFormat="1" ht="18" customHeight="1">
      <c r="A2" s="7"/>
      <c r="B2" s="171" t="s">
        <v>545</v>
      </c>
      <c r="C2" s="171"/>
      <c r="D2" s="171"/>
    </row>
    <row r="3" spans="1:4" s="22" customFormat="1" ht="18" customHeight="1">
      <c r="A3" s="7"/>
      <c r="B3" s="171" t="s">
        <v>544</v>
      </c>
      <c r="C3" s="171"/>
      <c r="D3" s="171"/>
    </row>
    <row r="4" spans="1:4" s="22" customFormat="1" ht="15" customHeight="1">
      <c r="A4" s="7"/>
      <c r="B4" s="196" t="s">
        <v>184</v>
      </c>
      <c r="C4" s="196"/>
      <c r="D4" s="196"/>
    </row>
    <row r="5" spans="1:4" s="22" customFormat="1" ht="12" customHeight="1">
      <c r="A5" s="43"/>
      <c r="B5" s="7"/>
      <c r="C5" s="7"/>
      <c r="D5" s="44"/>
    </row>
    <row r="6" spans="1:4" s="22" customFormat="1" ht="33.75" customHeight="1">
      <c r="A6" s="173" t="s">
        <v>121</v>
      </c>
      <c r="B6" s="173"/>
      <c r="C6" s="173"/>
      <c r="D6" s="173"/>
    </row>
    <row r="7" spans="1:4" ht="12" customHeight="1">
      <c r="A7" s="21"/>
      <c r="B7" s="21"/>
      <c r="C7" s="21"/>
      <c r="D7" s="41"/>
    </row>
    <row r="8" spans="1:4" ht="12" customHeight="1">
      <c r="A8" s="21"/>
      <c r="B8" s="21"/>
      <c r="C8" s="21"/>
      <c r="D8" s="41"/>
    </row>
    <row r="9" spans="1:4" ht="17.25" customHeight="1">
      <c r="A9" s="21"/>
      <c r="B9" s="21"/>
      <c r="C9" s="42"/>
      <c r="D9" s="3" t="s">
        <v>23</v>
      </c>
    </row>
    <row r="10" spans="1:4" ht="20.25" customHeight="1">
      <c r="A10" s="197" t="s">
        <v>43</v>
      </c>
      <c r="B10" s="197" t="s">
        <v>264</v>
      </c>
      <c r="C10" s="197"/>
      <c r="D10" s="197" t="s">
        <v>265</v>
      </c>
    </row>
    <row r="11" spans="1:4" ht="51.75" customHeight="1">
      <c r="A11" s="197"/>
      <c r="B11" s="40" t="s">
        <v>266</v>
      </c>
      <c r="C11" s="40" t="s">
        <v>267</v>
      </c>
      <c r="D11" s="197"/>
    </row>
    <row r="12" spans="1:4" ht="12.75">
      <c r="A12" s="82">
        <v>1</v>
      </c>
      <c r="B12" s="82">
        <v>2</v>
      </c>
      <c r="C12" s="82">
        <v>3</v>
      </c>
      <c r="D12" s="82">
        <v>4</v>
      </c>
    </row>
    <row r="13" spans="1:4" ht="25.5">
      <c r="A13" s="165" t="s">
        <v>31</v>
      </c>
      <c r="B13" s="114"/>
      <c r="C13" s="166" t="s">
        <v>30</v>
      </c>
      <c r="D13" s="167">
        <v>4390510.59</v>
      </c>
    </row>
    <row r="14" spans="1:4" ht="12.75">
      <c r="A14" s="49" t="s">
        <v>24</v>
      </c>
      <c r="B14" s="113" t="s">
        <v>67</v>
      </c>
      <c r="C14" s="112" t="s">
        <v>475</v>
      </c>
      <c r="D14" s="167">
        <v>1936010.33</v>
      </c>
    </row>
    <row r="15" spans="1:4" ht="12.75">
      <c r="A15" s="49" t="s">
        <v>461</v>
      </c>
      <c r="B15" s="113" t="s">
        <v>67</v>
      </c>
      <c r="C15" s="112" t="s">
        <v>476</v>
      </c>
      <c r="D15" s="167">
        <v>523612.88</v>
      </c>
    </row>
    <row r="16" spans="1:4" ht="63.75">
      <c r="A16" s="49" t="s">
        <v>117</v>
      </c>
      <c r="B16" s="113" t="s">
        <v>268</v>
      </c>
      <c r="C16" s="83" t="s">
        <v>176</v>
      </c>
      <c r="D16" s="167">
        <v>0</v>
      </c>
    </row>
    <row r="17" spans="1:4" ht="63.75">
      <c r="A17" s="49" t="s">
        <v>117</v>
      </c>
      <c r="B17" s="113" t="s">
        <v>268</v>
      </c>
      <c r="C17" s="83" t="s">
        <v>477</v>
      </c>
      <c r="D17" s="167">
        <v>516216.92</v>
      </c>
    </row>
    <row r="18" spans="1:4" ht="63.75">
      <c r="A18" s="49" t="s">
        <v>117</v>
      </c>
      <c r="B18" s="113" t="s">
        <v>268</v>
      </c>
      <c r="C18" s="83" t="s">
        <v>478</v>
      </c>
      <c r="D18" s="167">
        <v>3978.76</v>
      </c>
    </row>
    <row r="19" spans="1:4" ht="63.75">
      <c r="A19" s="49" t="s">
        <v>117</v>
      </c>
      <c r="B19" s="113" t="s">
        <v>268</v>
      </c>
      <c r="C19" s="83" t="s">
        <v>479</v>
      </c>
      <c r="D19" s="167">
        <v>392.56</v>
      </c>
    </row>
    <row r="20" spans="1:4" ht="63.75">
      <c r="A20" s="49" t="s">
        <v>462</v>
      </c>
      <c r="B20" s="113" t="s">
        <v>268</v>
      </c>
      <c r="C20" s="83" t="s">
        <v>480</v>
      </c>
      <c r="D20" s="167">
        <v>1723.8</v>
      </c>
    </row>
    <row r="21" spans="1:4" ht="63.75">
      <c r="A21" s="49" t="s">
        <v>118</v>
      </c>
      <c r="B21" s="113" t="s">
        <v>268</v>
      </c>
      <c r="C21" s="83" t="s">
        <v>481</v>
      </c>
      <c r="D21" s="167">
        <v>1300.84</v>
      </c>
    </row>
    <row r="22" spans="1:4" ht="38.25">
      <c r="A22" s="49" t="s">
        <v>116</v>
      </c>
      <c r="B22" s="113" t="s">
        <v>67</v>
      </c>
      <c r="C22" s="112" t="s">
        <v>120</v>
      </c>
      <c r="D22" s="167">
        <v>566309.33</v>
      </c>
    </row>
    <row r="23" spans="1:4" ht="63.75">
      <c r="A23" s="49" t="s">
        <v>25</v>
      </c>
      <c r="B23" s="113" t="s">
        <v>213</v>
      </c>
      <c r="C23" s="83" t="s">
        <v>482</v>
      </c>
      <c r="D23" s="167">
        <v>233310.23</v>
      </c>
    </row>
    <row r="24" spans="1:4" ht="63.75">
      <c r="A24" s="49" t="s">
        <v>119</v>
      </c>
      <c r="B24" s="113" t="s">
        <v>213</v>
      </c>
      <c r="C24" s="83" t="s">
        <v>483</v>
      </c>
      <c r="D24" s="167">
        <v>1572.76</v>
      </c>
    </row>
    <row r="25" spans="1:4" ht="63.75">
      <c r="A25" s="49" t="s">
        <v>26</v>
      </c>
      <c r="B25" s="113" t="s">
        <v>213</v>
      </c>
      <c r="C25" s="83" t="s">
        <v>484</v>
      </c>
      <c r="D25" s="167">
        <v>380042.06</v>
      </c>
    </row>
    <row r="26" spans="1:4" ht="63.75">
      <c r="A26" s="49" t="s">
        <v>27</v>
      </c>
      <c r="B26" s="113" t="s">
        <v>213</v>
      </c>
      <c r="C26" s="83" t="s">
        <v>485</v>
      </c>
      <c r="D26" s="167">
        <v>-48615.72</v>
      </c>
    </row>
    <row r="27" spans="1:4" ht="12.75">
      <c r="A27" s="49" t="s">
        <v>463</v>
      </c>
      <c r="B27" s="113" t="s">
        <v>67</v>
      </c>
      <c r="C27" s="112" t="s">
        <v>486</v>
      </c>
      <c r="D27" s="167">
        <v>352224.17</v>
      </c>
    </row>
    <row r="28" spans="1:4" ht="38.25">
      <c r="A28" s="49" t="s">
        <v>464</v>
      </c>
      <c r="B28" s="113" t="s">
        <v>268</v>
      </c>
      <c r="C28" s="83" t="s">
        <v>487</v>
      </c>
      <c r="D28" s="167">
        <v>349872.63</v>
      </c>
    </row>
    <row r="29" spans="1:4" ht="25.5">
      <c r="A29" s="49" t="s">
        <v>465</v>
      </c>
      <c r="B29" s="113" t="s">
        <v>268</v>
      </c>
      <c r="C29" s="83" t="s">
        <v>488</v>
      </c>
      <c r="D29" s="167">
        <v>2351.54</v>
      </c>
    </row>
    <row r="30" spans="1:4" ht="12.75">
      <c r="A30" s="49" t="s">
        <v>466</v>
      </c>
      <c r="B30" s="113" t="s">
        <v>67</v>
      </c>
      <c r="C30" s="112" t="s">
        <v>489</v>
      </c>
      <c r="D30" s="167">
        <v>474663.95</v>
      </c>
    </row>
    <row r="31" spans="1:4" ht="63.75">
      <c r="A31" s="49" t="s">
        <v>467</v>
      </c>
      <c r="B31" s="113" t="s">
        <v>268</v>
      </c>
      <c r="C31" s="83" t="s">
        <v>490</v>
      </c>
      <c r="D31" s="167">
        <v>53330.89</v>
      </c>
    </row>
    <row r="32" spans="1:4" ht="51">
      <c r="A32" s="49" t="s">
        <v>468</v>
      </c>
      <c r="B32" s="113" t="s">
        <v>268</v>
      </c>
      <c r="C32" s="83" t="s">
        <v>491</v>
      </c>
      <c r="D32" s="167">
        <v>2001.03</v>
      </c>
    </row>
    <row r="33" spans="1:4" ht="51">
      <c r="A33" s="49" t="s">
        <v>469</v>
      </c>
      <c r="B33" s="113" t="s">
        <v>268</v>
      </c>
      <c r="C33" s="83" t="s">
        <v>492</v>
      </c>
      <c r="D33" s="167">
        <v>292762</v>
      </c>
    </row>
    <row r="34" spans="1:4" ht="38.25">
      <c r="A34" s="49" t="s">
        <v>470</v>
      </c>
      <c r="B34" s="113" t="s">
        <v>268</v>
      </c>
      <c r="C34" s="83" t="s">
        <v>493</v>
      </c>
      <c r="D34" s="167">
        <v>20978.73</v>
      </c>
    </row>
    <row r="35" spans="1:4" ht="51">
      <c r="A35" s="49" t="s">
        <v>471</v>
      </c>
      <c r="B35" s="113" t="s">
        <v>268</v>
      </c>
      <c r="C35" s="83" t="s">
        <v>494</v>
      </c>
      <c r="D35" s="167">
        <v>99860.04</v>
      </c>
    </row>
    <row r="36" spans="1:4" ht="38.25">
      <c r="A36" s="49" t="s">
        <v>472</v>
      </c>
      <c r="B36" s="113" t="s">
        <v>268</v>
      </c>
      <c r="C36" s="83" t="s">
        <v>495</v>
      </c>
      <c r="D36" s="167">
        <v>5731.26</v>
      </c>
    </row>
    <row r="37" spans="1:4" ht="25.5">
      <c r="A37" s="49" t="s">
        <v>141</v>
      </c>
      <c r="B37" s="113" t="s">
        <v>67</v>
      </c>
      <c r="C37" s="112" t="s">
        <v>177</v>
      </c>
      <c r="D37" s="167">
        <v>19200</v>
      </c>
    </row>
    <row r="38" spans="1:4" ht="25.5">
      <c r="A38" s="49" t="s">
        <v>276</v>
      </c>
      <c r="B38" s="113" t="s">
        <v>269</v>
      </c>
      <c r="C38" s="83" t="s">
        <v>178</v>
      </c>
      <c r="D38" s="167">
        <v>19200</v>
      </c>
    </row>
    <row r="39" spans="1:4" ht="12.75">
      <c r="A39" s="49" t="s">
        <v>99</v>
      </c>
      <c r="B39" s="113" t="s">
        <v>67</v>
      </c>
      <c r="C39" s="112" t="s">
        <v>496</v>
      </c>
      <c r="D39" s="167">
        <v>2454500.26</v>
      </c>
    </row>
    <row r="40" spans="1:4" ht="38.25">
      <c r="A40" s="49" t="s">
        <v>173</v>
      </c>
      <c r="B40" s="113" t="s">
        <v>67</v>
      </c>
      <c r="C40" s="112" t="s">
        <v>497</v>
      </c>
      <c r="D40" s="167">
        <v>2514500.26</v>
      </c>
    </row>
    <row r="41" spans="1:4" ht="25.5">
      <c r="A41" s="49" t="s">
        <v>29</v>
      </c>
      <c r="B41" s="113" t="s">
        <v>269</v>
      </c>
      <c r="C41" s="83" t="s">
        <v>179</v>
      </c>
      <c r="D41" s="167">
        <v>583900</v>
      </c>
    </row>
    <row r="42" spans="1:4" ht="25.5">
      <c r="A42" s="49" t="s">
        <v>29</v>
      </c>
      <c r="B42" s="113" t="s">
        <v>269</v>
      </c>
      <c r="C42" s="83" t="s">
        <v>179</v>
      </c>
      <c r="D42" s="167">
        <v>558243.26</v>
      </c>
    </row>
    <row r="43" spans="1:4" ht="25.5">
      <c r="A43" s="49" t="s">
        <v>29</v>
      </c>
      <c r="B43" s="113" t="s">
        <v>269</v>
      </c>
      <c r="C43" s="83" t="s">
        <v>179</v>
      </c>
      <c r="D43" s="167">
        <v>29374.65</v>
      </c>
    </row>
    <row r="44" spans="1:4" ht="12.75">
      <c r="A44" s="49" t="s">
        <v>208</v>
      </c>
      <c r="B44" s="113" t="s">
        <v>269</v>
      </c>
      <c r="C44" s="83" t="s">
        <v>180</v>
      </c>
      <c r="D44" s="167">
        <v>1238673.17</v>
      </c>
    </row>
    <row r="45" spans="1:4" ht="38.25">
      <c r="A45" s="49" t="s">
        <v>207</v>
      </c>
      <c r="B45" s="113" t="s">
        <v>269</v>
      </c>
      <c r="C45" s="83" t="s">
        <v>181</v>
      </c>
      <c r="D45" s="167">
        <v>3800</v>
      </c>
    </row>
    <row r="46" spans="1:4" ht="38.25">
      <c r="A46" s="49" t="s">
        <v>206</v>
      </c>
      <c r="B46" s="113" t="s">
        <v>269</v>
      </c>
      <c r="C46" s="83" t="s">
        <v>182</v>
      </c>
      <c r="D46" s="167">
        <v>100509.18</v>
      </c>
    </row>
    <row r="47" spans="1:4" ht="38.25">
      <c r="A47" s="49" t="s">
        <v>174</v>
      </c>
      <c r="B47" s="113" t="s">
        <v>67</v>
      </c>
      <c r="C47" s="112" t="s">
        <v>474</v>
      </c>
      <c r="D47" s="167">
        <v>-60000</v>
      </c>
    </row>
    <row r="48" spans="1:4" ht="38.25">
      <c r="A48" s="49" t="s">
        <v>286</v>
      </c>
      <c r="B48" s="113" t="s">
        <v>269</v>
      </c>
      <c r="C48" s="83" t="s">
        <v>175</v>
      </c>
      <c r="D48" s="167">
        <v>-60000</v>
      </c>
    </row>
    <row r="49" spans="2:3" ht="12.75">
      <c r="B49" s="48"/>
      <c r="C49" s="47"/>
    </row>
    <row r="50" spans="2:3" ht="12.75">
      <c r="B50" s="48"/>
      <c r="C50" s="47"/>
    </row>
    <row r="51" spans="1:4" s="7" customFormat="1" ht="16.5">
      <c r="A51" s="7" t="s">
        <v>542</v>
      </c>
      <c r="B51" s="44"/>
      <c r="C51" s="22" t="s">
        <v>543</v>
      </c>
      <c r="D51" s="44"/>
    </row>
    <row r="52" spans="2:4" s="7" customFormat="1" ht="16.5" customHeight="1">
      <c r="B52" s="44"/>
      <c r="C52" s="45"/>
      <c r="D52" s="44"/>
    </row>
    <row r="53" spans="2:3" ht="12.75">
      <c r="B53" s="48"/>
      <c r="C53" s="47"/>
    </row>
    <row r="54" spans="2:3" ht="12.75">
      <c r="B54" s="48"/>
      <c r="C54" s="47"/>
    </row>
    <row r="55" spans="2:3" ht="12.75">
      <c r="B55" s="48"/>
      <c r="C55" s="47"/>
    </row>
    <row r="56" spans="2:3" ht="12.75">
      <c r="B56" s="48"/>
      <c r="C56" s="47"/>
    </row>
    <row r="57" spans="2:3" ht="12.75">
      <c r="B57" s="48"/>
      <c r="C57" s="47"/>
    </row>
    <row r="58" spans="2:3" ht="12.75">
      <c r="B58" s="48"/>
      <c r="C58" s="47"/>
    </row>
    <row r="59" spans="2:3" ht="12.75">
      <c r="B59" s="48"/>
      <c r="C59" s="47"/>
    </row>
    <row r="60" spans="2:3" ht="12.75">
      <c r="B60" s="48"/>
      <c r="C60" s="47"/>
    </row>
    <row r="61" spans="2:3" ht="12.75">
      <c r="B61" s="48"/>
      <c r="C61" s="47"/>
    </row>
    <row r="62" spans="2:3" ht="12.75">
      <c r="B62" s="48"/>
      <c r="C62" s="47"/>
    </row>
    <row r="63" spans="2:3" ht="12.75">
      <c r="B63" s="48"/>
      <c r="C63" s="47"/>
    </row>
    <row r="64" spans="2:3" ht="12.75">
      <c r="B64" s="48"/>
      <c r="C64" s="47"/>
    </row>
    <row r="65" spans="2:3" ht="12.75">
      <c r="B65" s="48"/>
      <c r="C65" s="47"/>
    </row>
    <row r="66" spans="2:3" ht="12.75">
      <c r="B66" s="48"/>
      <c r="C66" s="47"/>
    </row>
    <row r="67" spans="2:3" ht="12.75">
      <c r="B67" s="48"/>
      <c r="C67" s="47"/>
    </row>
    <row r="68" spans="2:3" ht="12.75">
      <c r="B68" s="48"/>
      <c r="C68" s="47"/>
    </row>
    <row r="69" spans="2:3" ht="12.75">
      <c r="B69" s="48"/>
      <c r="C69" s="47"/>
    </row>
    <row r="70" spans="2:3" ht="12.75">
      <c r="B70" s="48"/>
      <c r="C70" s="47"/>
    </row>
    <row r="71" spans="2:3" ht="12.75">
      <c r="B71" s="48"/>
      <c r="C71" s="47"/>
    </row>
    <row r="72" spans="2:3" ht="12.75">
      <c r="B72" s="48"/>
      <c r="C72" s="47"/>
    </row>
    <row r="73" spans="2:3" ht="12.75">
      <c r="B73" s="48"/>
      <c r="C73" s="47"/>
    </row>
    <row r="74" spans="2:3" ht="12.75">
      <c r="B74" s="48"/>
      <c r="C74" s="47"/>
    </row>
    <row r="75" spans="2:3" ht="12.75">
      <c r="B75" s="48"/>
      <c r="C75" s="47"/>
    </row>
    <row r="76" spans="2:3" ht="12.75">
      <c r="B76" s="48"/>
      <c r="C76" s="47"/>
    </row>
    <row r="77" spans="2:3" ht="12.75">
      <c r="B77" s="48"/>
      <c r="C77" s="47"/>
    </row>
    <row r="78" spans="2:3" ht="12.75">
      <c r="B78" s="48"/>
      <c r="C78" s="47"/>
    </row>
    <row r="79" spans="2:3" ht="12.75">
      <c r="B79" s="48"/>
      <c r="C79" s="47"/>
    </row>
    <row r="80" spans="2:3" ht="12.75">
      <c r="B80" s="48"/>
      <c r="C80" s="47"/>
    </row>
    <row r="81" spans="2:3" ht="12.75">
      <c r="B81" s="48"/>
      <c r="C81" s="47"/>
    </row>
    <row r="82" spans="2:3" ht="12.75">
      <c r="B82" s="48"/>
      <c r="C82" s="47"/>
    </row>
    <row r="83" spans="2:3" ht="12.75">
      <c r="B83" s="48"/>
      <c r="C83" s="47"/>
    </row>
    <row r="84" spans="2:3" ht="12.75">
      <c r="B84" s="48"/>
      <c r="C84" s="47"/>
    </row>
    <row r="85" spans="2:3" ht="12.75">
      <c r="B85" s="48"/>
      <c r="C85" s="47"/>
    </row>
    <row r="86" spans="2:3" ht="12.75">
      <c r="B86" s="48"/>
      <c r="C86" s="47"/>
    </row>
    <row r="87" spans="2:3" ht="12.75">
      <c r="B87" s="48"/>
      <c r="C87" s="47"/>
    </row>
    <row r="88" spans="2:3" ht="12.75">
      <c r="B88" s="48"/>
      <c r="C88" s="47"/>
    </row>
    <row r="89" spans="2:3" ht="12.75">
      <c r="B89" s="48"/>
      <c r="C89" s="47"/>
    </row>
    <row r="90" ht="12.75">
      <c r="B90" s="48"/>
    </row>
    <row r="91" ht="12.75">
      <c r="B91" s="48"/>
    </row>
    <row r="92" ht="12.75">
      <c r="B92" s="48"/>
    </row>
    <row r="93" ht="12.75">
      <c r="B93" s="48"/>
    </row>
    <row r="94" ht="12.75">
      <c r="B94" s="48"/>
    </row>
    <row r="95" ht="12.75">
      <c r="B95" s="48"/>
    </row>
    <row r="96" ht="12.75">
      <c r="B96" s="48"/>
    </row>
    <row r="97" ht="12.75">
      <c r="B97" s="48"/>
    </row>
    <row r="98" ht="12.75">
      <c r="B98" s="48"/>
    </row>
    <row r="99" ht="12.75">
      <c r="B99" s="48"/>
    </row>
    <row r="100" ht="12.75">
      <c r="B100" s="48"/>
    </row>
    <row r="101" ht="12.75">
      <c r="B101" s="48"/>
    </row>
    <row r="102" ht="12.75">
      <c r="B102" s="48"/>
    </row>
    <row r="103" ht="12.75">
      <c r="B103" s="48"/>
    </row>
    <row r="104" ht="12.75">
      <c r="B104" s="48"/>
    </row>
    <row r="105" ht="12.75">
      <c r="B105" s="48"/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  <row r="136" ht="12.75">
      <c r="B136" s="48"/>
    </row>
    <row r="137" ht="12.75">
      <c r="B137" s="48"/>
    </row>
    <row r="138" ht="12.75">
      <c r="B138" s="48"/>
    </row>
    <row r="139" ht="12.75">
      <c r="B139" s="48"/>
    </row>
    <row r="140" ht="12.75">
      <c r="B140" s="48"/>
    </row>
    <row r="141" ht="12.75">
      <c r="B141" s="48"/>
    </row>
    <row r="142" ht="12.75">
      <c r="B142" s="48"/>
    </row>
    <row r="143" ht="12.75">
      <c r="B143" s="48"/>
    </row>
    <row r="144" ht="12.75">
      <c r="B144" s="48"/>
    </row>
    <row r="145" ht="12.75">
      <c r="B145" s="48"/>
    </row>
    <row r="146" ht="12.75">
      <c r="B146" s="48"/>
    </row>
    <row r="147" ht="12.75">
      <c r="B147" s="48"/>
    </row>
    <row r="148" ht="12.75">
      <c r="B148" s="48"/>
    </row>
    <row r="149" ht="12.75">
      <c r="B149" s="48"/>
    </row>
    <row r="150" ht="12.75">
      <c r="B150" s="48"/>
    </row>
    <row r="151" ht="12.75">
      <c r="B151" s="48"/>
    </row>
    <row r="152" ht="12.75">
      <c r="B152" s="48"/>
    </row>
    <row r="153" ht="12.75">
      <c r="B153" s="48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  <row r="159" ht="12.75">
      <c r="B159" s="48"/>
    </row>
    <row r="160" ht="12.75">
      <c r="B160" s="48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  <row r="169" ht="12.75">
      <c r="B169" s="48"/>
    </row>
    <row r="170" ht="12.75">
      <c r="B170" s="48"/>
    </row>
    <row r="171" ht="12.75">
      <c r="B171" s="48"/>
    </row>
    <row r="172" ht="12.75">
      <c r="B172" s="48"/>
    </row>
    <row r="173" ht="12.75">
      <c r="B173" s="48"/>
    </row>
    <row r="174" ht="12.75">
      <c r="B174" s="48"/>
    </row>
    <row r="175" ht="12.75">
      <c r="B175" s="48"/>
    </row>
    <row r="176" ht="12.75">
      <c r="B176" s="48"/>
    </row>
    <row r="177" ht="12.75">
      <c r="B177" s="48"/>
    </row>
    <row r="178" ht="12.75">
      <c r="B178" s="48"/>
    </row>
    <row r="179" ht="12.75">
      <c r="B179" s="48"/>
    </row>
    <row r="180" ht="12.75">
      <c r="B180" s="48"/>
    </row>
    <row r="181" ht="12.75">
      <c r="B181" s="48"/>
    </row>
    <row r="182" ht="12.75">
      <c r="B182" s="48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  <row r="429" ht="12.75">
      <c r="B429" s="48"/>
    </row>
    <row r="430" ht="12.75">
      <c r="B430" s="48"/>
    </row>
    <row r="431" ht="12.75">
      <c r="B431" s="48"/>
    </row>
    <row r="432" ht="12.75">
      <c r="B432" s="48"/>
    </row>
    <row r="433" ht="12.75">
      <c r="B433" s="48"/>
    </row>
    <row r="434" ht="12.75">
      <c r="B434" s="48"/>
    </row>
    <row r="435" ht="12.75">
      <c r="B435" s="48"/>
    </row>
    <row r="436" ht="12.75">
      <c r="B436" s="48"/>
    </row>
    <row r="437" ht="12.75">
      <c r="B437" s="48"/>
    </row>
    <row r="438" ht="12.75">
      <c r="B438" s="48"/>
    </row>
    <row r="439" ht="12.75">
      <c r="B439" s="48"/>
    </row>
    <row r="440" ht="12.75">
      <c r="B440" s="48"/>
    </row>
    <row r="441" ht="12.75">
      <c r="B441" s="48"/>
    </row>
    <row r="442" ht="12.75">
      <c r="B442" s="48"/>
    </row>
    <row r="443" ht="12.75">
      <c r="B443" s="48"/>
    </row>
    <row r="444" ht="12.75">
      <c r="B444" s="48"/>
    </row>
    <row r="445" ht="12.75">
      <c r="B445" s="48"/>
    </row>
    <row r="446" ht="12.75">
      <c r="B446" s="48"/>
    </row>
    <row r="447" ht="12.75">
      <c r="B447" s="48"/>
    </row>
    <row r="448" ht="12.75">
      <c r="B448" s="48"/>
    </row>
    <row r="449" ht="12.75">
      <c r="B449" s="48"/>
    </row>
    <row r="450" ht="12.75">
      <c r="B450" s="48"/>
    </row>
    <row r="451" ht="12.75">
      <c r="B451" s="48"/>
    </row>
    <row r="452" ht="12.75">
      <c r="B452" s="48"/>
    </row>
    <row r="453" ht="12.75">
      <c r="B453" s="48"/>
    </row>
    <row r="454" ht="12.75">
      <c r="B454" s="48"/>
    </row>
    <row r="455" ht="12.75">
      <c r="B455" s="48"/>
    </row>
    <row r="456" ht="12.75">
      <c r="B456" s="48"/>
    </row>
    <row r="457" ht="12.75">
      <c r="B457" s="48"/>
    </row>
    <row r="458" ht="12.75">
      <c r="B458" s="48"/>
    </row>
    <row r="459" ht="12.75">
      <c r="B459" s="48"/>
    </row>
    <row r="460" ht="12.75">
      <c r="B460" s="48"/>
    </row>
    <row r="461" ht="12.75">
      <c r="B461" s="48"/>
    </row>
    <row r="462" ht="12.75">
      <c r="B462" s="48"/>
    </row>
    <row r="463" ht="12.75">
      <c r="B463" s="48"/>
    </row>
    <row r="464" ht="12.75">
      <c r="B464" s="48"/>
    </row>
    <row r="465" ht="12.75">
      <c r="B465" s="48"/>
    </row>
    <row r="466" ht="12.75">
      <c r="B466" s="48"/>
    </row>
    <row r="467" ht="12.75">
      <c r="B467" s="48"/>
    </row>
    <row r="468" ht="12.75">
      <c r="B468" s="48"/>
    </row>
    <row r="469" ht="12.75">
      <c r="B469" s="48"/>
    </row>
    <row r="470" ht="12.75">
      <c r="B470" s="48"/>
    </row>
    <row r="471" ht="12.75">
      <c r="B471" s="48"/>
    </row>
    <row r="472" ht="12.75">
      <c r="B472" s="48"/>
    </row>
    <row r="473" ht="12.75">
      <c r="B473" s="48"/>
    </row>
    <row r="474" ht="12.75">
      <c r="B474" s="48"/>
    </row>
    <row r="475" ht="12.75">
      <c r="B475" s="48"/>
    </row>
    <row r="476" ht="12.75">
      <c r="B476" s="48"/>
    </row>
    <row r="477" ht="12.75">
      <c r="B477" s="48"/>
    </row>
    <row r="478" ht="12.75">
      <c r="B478" s="48"/>
    </row>
    <row r="479" ht="12.75">
      <c r="B479" s="48"/>
    </row>
    <row r="480" ht="12.75">
      <c r="B480" s="48"/>
    </row>
    <row r="481" ht="12.75">
      <c r="B481" s="48"/>
    </row>
    <row r="482" ht="12.75">
      <c r="B482" s="48"/>
    </row>
    <row r="483" ht="12.75">
      <c r="B483" s="48"/>
    </row>
    <row r="484" ht="12.75">
      <c r="B484" s="48"/>
    </row>
    <row r="485" ht="12.75">
      <c r="B485" s="48"/>
    </row>
    <row r="486" ht="12.75">
      <c r="B486" s="48"/>
    </row>
    <row r="487" ht="12.75">
      <c r="B487" s="48"/>
    </row>
    <row r="488" ht="12.75">
      <c r="B488" s="48"/>
    </row>
    <row r="489" ht="12.75">
      <c r="B489" s="48"/>
    </row>
    <row r="490" ht="12.75">
      <c r="B490" s="48"/>
    </row>
    <row r="491" ht="12.75">
      <c r="B491" s="48"/>
    </row>
    <row r="492" ht="12.75">
      <c r="B492" s="48"/>
    </row>
    <row r="493" ht="12.75">
      <c r="B493" s="48"/>
    </row>
    <row r="494" ht="12.75">
      <c r="B494" s="48"/>
    </row>
    <row r="495" ht="12.75">
      <c r="B495" s="48"/>
    </row>
    <row r="496" ht="12.75">
      <c r="B496" s="48"/>
    </row>
    <row r="497" ht="12.75">
      <c r="B497" s="48"/>
    </row>
    <row r="498" ht="12.75">
      <c r="B498" s="48"/>
    </row>
    <row r="499" ht="12.75">
      <c r="B499" s="48"/>
    </row>
    <row r="500" ht="12.75">
      <c r="B500" s="48"/>
    </row>
    <row r="501" ht="12.75">
      <c r="B501" s="48"/>
    </row>
    <row r="502" ht="12.75">
      <c r="B502" s="48"/>
    </row>
    <row r="503" ht="12.75">
      <c r="B503" s="48"/>
    </row>
    <row r="504" ht="12.75">
      <c r="B504" s="48"/>
    </row>
    <row r="505" ht="12.75">
      <c r="B505" s="48"/>
    </row>
    <row r="506" ht="12.75">
      <c r="B506" s="48"/>
    </row>
    <row r="507" ht="12.75">
      <c r="B507" s="48"/>
    </row>
    <row r="508" ht="12.75">
      <c r="B508" s="48"/>
    </row>
    <row r="509" ht="12.75">
      <c r="B509" s="48"/>
    </row>
    <row r="510" ht="12.75">
      <c r="B510" s="48"/>
    </row>
    <row r="511" ht="12.75">
      <c r="B511" s="48"/>
    </row>
    <row r="512" ht="12.75">
      <c r="B512" s="48"/>
    </row>
    <row r="513" ht="12.75">
      <c r="B513" s="48"/>
    </row>
    <row r="514" ht="12.75">
      <c r="B514" s="48"/>
    </row>
    <row r="515" ht="12.75">
      <c r="B515" s="48"/>
    </row>
    <row r="516" ht="12.75">
      <c r="B516" s="48"/>
    </row>
    <row r="517" ht="12.75">
      <c r="B517" s="48"/>
    </row>
    <row r="518" ht="12.75">
      <c r="B518" s="48"/>
    </row>
    <row r="519" ht="12.75">
      <c r="B519" s="48"/>
    </row>
    <row r="520" ht="12.75">
      <c r="B520" s="48"/>
    </row>
    <row r="521" ht="12.75">
      <c r="B521" s="48"/>
    </row>
    <row r="522" ht="12.75">
      <c r="B522" s="48"/>
    </row>
    <row r="523" ht="12.75">
      <c r="B523" s="48"/>
    </row>
    <row r="524" ht="12.75">
      <c r="B524" s="48"/>
    </row>
    <row r="525" ht="12.75">
      <c r="B525" s="48"/>
    </row>
    <row r="526" ht="12.75">
      <c r="B526" s="48"/>
    </row>
    <row r="527" ht="12.75">
      <c r="B527" s="48"/>
    </row>
    <row r="528" ht="12.75">
      <c r="B528" s="48"/>
    </row>
    <row r="529" ht="12.75">
      <c r="B529" s="48"/>
    </row>
    <row r="530" ht="12.75">
      <c r="B530" s="48"/>
    </row>
    <row r="531" ht="12.75">
      <c r="B531" s="48"/>
    </row>
    <row r="532" ht="12.75">
      <c r="B532" s="48"/>
    </row>
    <row r="533" ht="12.75">
      <c r="B533" s="48"/>
    </row>
    <row r="534" ht="12.75">
      <c r="B534" s="48"/>
    </row>
    <row r="535" ht="12.75">
      <c r="B535" s="48"/>
    </row>
    <row r="536" ht="12.75">
      <c r="B536" s="48"/>
    </row>
    <row r="537" ht="12.75">
      <c r="B537" s="48"/>
    </row>
    <row r="538" ht="12.75">
      <c r="B538" s="48"/>
    </row>
    <row r="539" ht="12.75">
      <c r="B539" s="48"/>
    </row>
    <row r="540" ht="12.75">
      <c r="B540" s="48"/>
    </row>
    <row r="541" ht="12.75">
      <c r="B541" s="48"/>
    </row>
    <row r="542" ht="12.75">
      <c r="B542" s="48"/>
    </row>
    <row r="543" ht="12.75">
      <c r="B543" s="48"/>
    </row>
    <row r="544" ht="12.75">
      <c r="B544" s="48"/>
    </row>
    <row r="545" ht="12.75">
      <c r="B545" s="48"/>
    </row>
    <row r="546" ht="12.75">
      <c r="B546" s="48"/>
    </row>
    <row r="547" ht="12.75">
      <c r="B547" s="48"/>
    </row>
    <row r="548" ht="12.75">
      <c r="B548" s="48"/>
    </row>
    <row r="549" ht="12.75">
      <c r="B549" s="48"/>
    </row>
    <row r="550" ht="12.75">
      <c r="B550" s="48"/>
    </row>
    <row r="551" ht="12.75">
      <c r="B551" s="48"/>
    </row>
    <row r="552" ht="12.75">
      <c r="B552" s="48"/>
    </row>
    <row r="553" ht="12.75">
      <c r="B553" s="48"/>
    </row>
    <row r="554" ht="12.75">
      <c r="B554" s="48"/>
    </row>
    <row r="555" ht="12.75">
      <c r="B555" s="48"/>
    </row>
    <row r="556" ht="12.75">
      <c r="B556" s="48"/>
    </row>
    <row r="557" ht="12.75">
      <c r="B557" s="48"/>
    </row>
    <row r="558" ht="12.75">
      <c r="B558" s="48"/>
    </row>
    <row r="559" ht="12.75">
      <c r="B559" s="48"/>
    </row>
    <row r="560" ht="12.75">
      <c r="B560" s="48"/>
    </row>
    <row r="561" ht="12.75">
      <c r="B561" s="48"/>
    </row>
    <row r="562" ht="12.75">
      <c r="B562" s="48"/>
    </row>
    <row r="563" ht="12.75">
      <c r="B563" s="48"/>
    </row>
    <row r="564" ht="12.75">
      <c r="B564" s="48"/>
    </row>
    <row r="565" ht="12.75">
      <c r="B565" s="48"/>
    </row>
    <row r="566" ht="12.75">
      <c r="B566" s="48"/>
    </row>
    <row r="567" ht="12.75">
      <c r="B567" s="48"/>
    </row>
    <row r="568" ht="12.75">
      <c r="B568" s="48"/>
    </row>
    <row r="569" ht="12.75">
      <c r="B569" s="48"/>
    </row>
    <row r="570" ht="12.75">
      <c r="B570" s="48"/>
    </row>
    <row r="571" ht="12.75">
      <c r="B571" s="48"/>
    </row>
    <row r="572" ht="12.75">
      <c r="B572" s="48"/>
    </row>
    <row r="573" ht="12.75">
      <c r="B573" s="48"/>
    </row>
    <row r="574" ht="12.75">
      <c r="B574" s="48"/>
    </row>
    <row r="575" ht="12.75">
      <c r="B575" s="48"/>
    </row>
    <row r="576" ht="12.75">
      <c r="B576" s="48"/>
    </row>
    <row r="577" ht="12.75">
      <c r="B577" s="48"/>
    </row>
    <row r="578" ht="12.75">
      <c r="B578" s="48"/>
    </row>
    <row r="579" ht="12.75">
      <c r="B579" s="48"/>
    </row>
    <row r="580" ht="12.75">
      <c r="B580" s="48"/>
    </row>
    <row r="581" ht="12.75">
      <c r="B581" s="48"/>
    </row>
    <row r="582" ht="12.75">
      <c r="B582" s="48"/>
    </row>
    <row r="583" ht="12.75">
      <c r="B583" s="48"/>
    </row>
    <row r="584" ht="12.75">
      <c r="B584" s="48"/>
    </row>
    <row r="585" ht="12.75">
      <c r="B585" s="48"/>
    </row>
    <row r="586" ht="12.75">
      <c r="B586" s="48"/>
    </row>
    <row r="587" ht="12.75">
      <c r="B587" s="48"/>
    </row>
    <row r="588" ht="12.75">
      <c r="B588" s="48"/>
    </row>
    <row r="589" ht="12.75">
      <c r="B589" s="48"/>
    </row>
    <row r="590" ht="12.75">
      <c r="B590" s="48"/>
    </row>
    <row r="591" ht="12.75">
      <c r="B591" s="48"/>
    </row>
    <row r="592" ht="12.75">
      <c r="B592" s="48"/>
    </row>
    <row r="593" ht="12.75">
      <c r="B593" s="48"/>
    </row>
    <row r="594" ht="12.75">
      <c r="B594" s="48"/>
    </row>
    <row r="595" ht="12.75">
      <c r="B595" s="48"/>
    </row>
    <row r="596" ht="12.75">
      <c r="B596" s="48"/>
    </row>
    <row r="597" ht="12.75">
      <c r="B597" s="48"/>
    </row>
    <row r="598" ht="12.75">
      <c r="B598" s="48"/>
    </row>
    <row r="599" ht="12.75">
      <c r="B599" s="48"/>
    </row>
    <row r="600" ht="12.75">
      <c r="B600" s="48"/>
    </row>
    <row r="601" ht="12.75">
      <c r="B601" s="48"/>
    </row>
    <row r="602" ht="12.75">
      <c r="B602" s="48"/>
    </row>
    <row r="603" ht="12.75">
      <c r="B603" s="48"/>
    </row>
    <row r="604" ht="12.75">
      <c r="B604" s="48"/>
    </row>
    <row r="605" ht="12.75">
      <c r="B605" s="48"/>
    </row>
    <row r="606" ht="12.75">
      <c r="B606" s="48"/>
    </row>
    <row r="607" ht="12.75">
      <c r="B607" s="48"/>
    </row>
    <row r="608" ht="12.75">
      <c r="B608" s="48"/>
    </row>
    <row r="609" ht="12.75">
      <c r="B609" s="48"/>
    </row>
    <row r="610" ht="12.75">
      <c r="B610" s="48"/>
    </row>
    <row r="611" ht="12.75">
      <c r="B611" s="48"/>
    </row>
    <row r="612" ht="12.75">
      <c r="B612" s="48"/>
    </row>
    <row r="613" ht="12.75">
      <c r="B613" s="48"/>
    </row>
    <row r="614" ht="12.75">
      <c r="B614" s="48"/>
    </row>
    <row r="615" ht="12.75">
      <c r="B615" s="48"/>
    </row>
    <row r="616" ht="12.75">
      <c r="B616" s="48"/>
    </row>
    <row r="617" ht="12.75">
      <c r="B617" s="48"/>
    </row>
    <row r="618" ht="12.75">
      <c r="B618" s="48"/>
    </row>
    <row r="619" ht="12.75">
      <c r="B619" s="48"/>
    </row>
    <row r="620" ht="12.75">
      <c r="B620" s="48"/>
    </row>
    <row r="621" ht="12.75">
      <c r="B621" s="48"/>
    </row>
    <row r="622" ht="12.75">
      <c r="B622" s="48"/>
    </row>
    <row r="623" ht="12.75">
      <c r="B623" s="48"/>
    </row>
    <row r="624" ht="12.75">
      <c r="B624" s="48"/>
    </row>
    <row r="625" ht="12.75">
      <c r="B625" s="48"/>
    </row>
    <row r="626" ht="12.75">
      <c r="B626" s="48"/>
    </row>
    <row r="627" ht="12.75">
      <c r="B627" s="48"/>
    </row>
    <row r="628" ht="12.75">
      <c r="B628" s="48"/>
    </row>
    <row r="629" ht="12.75">
      <c r="B629" s="48"/>
    </row>
    <row r="630" ht="12.75">
      <c r="B630" s="48"/>
    </row>
    <row r="631" ht="12.75">
      <c r="B631" s="48"/>
    </row>
    <row r="632" ht="12.75">
      <c r="B632" s="48"/>
    </row>
    <row r="633" ht="12.75">
      <c r="B633" s="48"/>
    </row>
    <row r="634" ht="12.75">
      <c r="B634" s="48"/>
    </row>
    <row r="635" ht="12.75">
      <c r="B635" s="48"/>
    </row>
    <row r="636" ht="12.75">
      <c r="B636" s="48"/>
    </row>
    <row r="637" ht="12.75">
      <c r="B637" s="48"/>
    </row>
    <row r="638" ht="12.75">
      <c r="B638" s="48"/>
    </row>
    <row r="639" ht="12.75">
      <c r="B639" s="48"/>
    </row>
    <row r="640" ht="12.75">
      <c r="B640" s="48"/>
    </row>
    <row r="641" ht="12.75">
      <c r="B641" s="48"/>
    </row>
    <row r="642" ht="12.75">
      <c r="B642" s="48"/>
    </row>
    <row r="643" ht="12.75">
      <c r="B643" s="48"/>
    </row>
    <row r="644" ht="12.75">
      <c r="B644" s="48"/>
    </row>
    <row r="645" ht="12.75">
      <c r="B645" s="48"/>
    </row>
    <row r="646" ht="12.75">
      <c r="B646" s="48"/>
    </row>
    <row r="647" ht="12.75">
      <c r="B647" s="48"/>
    </row>
    <row r="648" ht="12.75">
      <c r="B648" s="48"/>
    </row>
    <row r="649" ht="12.75">
      <c r="B649" s="48"/>
    </row>
    <row r="650" ht="12.75">
      <c r="B650" s="48"/>
    </row>
    <row r="651" ht="12.75">
      <c r="B651" s="48"/>
    </row>
    <row r="652" ht="12.75">
      <c r="B652" s="48"/>
    </row>
    <row r="653" ht="12.75">
      <c r="B653" s="48"/>
    </row>
    <row r="654" ht="12.75">
      <c r="B654" s="48"/>
    </row>
    <row r="655" ht="12.75">
      <c r="B655" s="48"/>
    </row>
    <row r="656" ht="12.75">
      <c r="B656" s="48"/>
    </row>
    <row r="657" ht="12.75">
      <c r="B657" s="48"/>
    </row>
    <row r="658" ht="12.75">
      <c r="B658" s="48"/>
    </row>
    <row r="659" ht="12.75">
      <c r="B659" s="48"/>
    </row>
    <row r="660" ht="12.75">
      <c r="B660" s="48"/>
    </row>
    <row r="661" ht="12.75">
      <c r="B661" s="48"/>
    </row>
    <row r="662" ht="12.75">
      <c r="B662" s="48"/>
    </row>
    <row r="663" ht="12.75">
      <c r="B663" s="48"/>
    </row>
    <row r="664" ht="12.75">
      <c r="B664" s="48"/>
    </row>
    <row r="665" ht="12.75">
      <c r="B665" s="48"/>
    </row>
    <row r="666" ht="12.75">
      <c r="B666" s="48"/>
    </row>
    <row r="667" ht="12.75">
      <c r="B667" s="48"/>
    </row>
    <row r="668" ht="12.75">
      <c r="B668" s="48"/>
    </row>
    <row r="669" ht="12.75">
      <c r="B669" s="48"/>
    </row>
    <row r="670" ht="12.75">
      <c r="B670" s="48"/>
    </row>
    <row r="671" ht="12.75">
      <c r="B671" s="48"/>
    </row>
    <row r="672" ht="12.75">
      <c r="B672" s="48"/>
    </row>
    <row r="673" ht="12.75">
      <c r="B673" s="48"/>
    </row>
    <row r="674" ht="12.75">
      <c r="B674" s="48"/>
    </row>
    <row r="675" ht="12.75">
      <c r="B675" s="48"/>
    </row>
    <row r="676" ht="12.75">
      <c r="B676" s="48"/>
    </row>
    <row r="677" ht="12.75">
      <c r="B677" s="48"/>
    </row>
    <row r="678" ht="12.75">
      <c r="B678" s="48"/>
    </row>
    <row r="679" ht="12.75">
      <c r="B679" s="48"/>
    </row>
    <row r="680" ht="12.75">
      <c r="B680" s="48"/>
    </row>
    <row r="681" ht="12.75">
      <c r="B681" s="48"/>
    </row>
    <row r="682" ht="12.75">
      <c r="B682" s="48"/>
    </row>
    <row r="683" ht="12.75">
      <c r="B683" s="48"/>
    </row>
    <row r="684" ht="12.75">
      <c r="B684" s="48"/>
    </row>
    <row r="685" ht="12.75">
      <c r="B685" s="48"/>
    </row>
    <row r="686" ht="12.75">
      <c r="B686" s="48"/>
    </row>
    <row r="687" ht="12.75">
      <c r="B687" s="48"/>
    </row>
    <row r="688" ht="12.75">
      <c r="B688" s="48"/>
    </row>
    <row r="689" ht="12.75">
      <c r="B689" s="48"/>
    </row>
    <row r="690" ht="12.75">
      <c r="B690" s="48"/>
    </row>
    <row r="691" ht="12.75">
      <c r="B691" s="48"/>
    </row>
    <row r="692" ht="12.75">
      <c r="B692" s="48"/>
    </row>
    <row r="693" ht="12.75">
      <c r="B693" s="48"/>
    </row>
    <row r="694" ht="12.75">
      <c r="B694" s="48"/>
    </row>
    <row r="695" ht="12.75">
      <c r="B695" s="48"/>
    </row>
    <row r="696" ht="12.75">
      <c r="B696" s="48"/>
    </row>
    <row r="697" ht="12.75">
      <c r="B697" s="48"/>
    </row>
    <row r="698" ht="12.75">
      <c r="B698" s="48"/>
    </row>
    <row r="699" ht="12.75">
      <c r="B699" s="48"/>
    </row>
    <row r="700" ht="12.75">
      <c r="B700" s="48"/>
    </row>
    <row r="701" ht="12.75">
      <c r="B701" s="48"/>
    </row>
    <row r="702" ht="12.75">
      <c r="B702" s="48"/>
    </row>
    <row r="703" ht="12.75">
      <c r="B703" s="48"/>
    </row>
    <row r="704" ht="12.75">
      <c r="B704" s="48"/>
    </row>
    <row r="705" ht="12.75">
      <c r="B705" s="48"/>
    </row>
    <row r="706" ht="12.75">
      <c r="B706" s="48"/>
    </row>
    <row r="707" ht="12.75">
      <c r="B707" s="48"/>
    </row>
    <row r="708" ht="12.75">
      <c r="B708" s="48"/>
    </row>
    <row r="709" ht="12.75">
      <c r="B709" s="48"/>
    </row>
    <row r="710" ht="12.75">
      <c r="B710" s="48"/>
    </row>
    <row r="711" ht="12.75">
      <c r="B711" s="48"/>
    </row>
    <row r="712" ht="12.75">
      <c r="B712" s="48"/>
    </row>
    <row r="713" ht="12.75">
      <c r="B713" s="48"/>
    </row>
    <row r="714" ht="12.75">
      <c r="B714" s="48"/>
    </row>
    <row r="715" ht="12.75">
      <c r="B715" s="48"/>
    </row>
    <row r="716" ht="12.75">
      <c r="B716" s="48"/>
    </row>
    <row r="717" ht="12.75">
      <c r="B717" s="48"/>
    </row>
    <row r="718" ht="12.75">
      <c r="B718" s="48"/>
    </row>
    <row r="719" ht="12.75">
      <c r="B719" s="48"/>
    </row>
    <row r="720" ht="12.75">
      <c r="B720" s="48"/>
    </row>
    <row r="721" ht="12.75">
      <c r="B721" s="48"/>
    </row>
    <row r="722" ht="12.75">
      <c r="B722" s="48"/>
    </row>
    <row r="723" ht="12.75">
      <c r="B723" s="48"/>
    </row>
    <row r="724" ht="12.75">
      <c r="B724" s="48"/>
    </row>
    <row r="725" ht="12.75">
      <c r="B725" s="48"/>
    </row>
    <row r="726" ht="12.75">
      <c r="B726" s="48"/>
    </row>
    <row r="727" ht="12.75">
      <c r="B727" s="48"/>
    </row>
    <row r="728" ht="12.75">
      <c r="B728" s="48"/>
    </row>
    <row r="729" ht="12.75">
      <c r="B729" s="48"/>
    </row>
    <row r="730" ht="12.75">
      <c r="B730" s="48"/>
    </row>
    <row r="731" ht="12.75">
      <c r="B731" s="48"/>
    </row>
    <row r="732" ht="12.75">
      <c r="B732" s="48"/>
    </row>
    <row r="733" ht="12.75">
      <c r="B733" s="48"/>
    </row>
    <row r="734" ht="12.75">
      <c r="B734" s="48"/>
    </row>
    <row r="735" ht="12.75">
      <c r="B735" s="48"/>
    </row>
    <row r="736" ht="12.75">
      <c r="B736" s="48"/>
    </row>
    <row r="737" ht="12.75">
      <c r="B737" s="48"/>
    </row>
    <row r="738" ht="12.75">
      <c r="B738" s="48"/>
    </row>
    <row r="739" ht="12.75">
      <c r="B739" s="48"/>
    </row>
    <row r="740" ht="12.75">
      <c r="B740" s="48"/>
    </row>
    <row r="741" ht="12.75">
      <c r="B741" s="48"/>
    </row>
    <row r="742" ht="12.75">
      <c r="B742" s="48"/>
    </row>
    <row r="743" ht="12.75">
      <c r="B743" s="48"/>
    </row>
    <row r="744" ht="12.75">
      <c r="B744" s="48"/>
    </row>
    <row r="745" ht="12.75">
      <c r="B745" s="48"/>
    </row>
    <row r="746" ht="12.75">
      <c r="B746" s="48"/>
    </row>
    <row r="747" ht="12.75">
      <c r="B747" s="48"/>
    </row>
    <row r="748" ht="12.75">
      <c r="B748" s="48"/>
    </row>
    <row r="749" ht="12.75">
      <c r="B749" s="48"/>
    </row>
    <row r="750" ht="12.75">
      <c r="B750" s="48"/>
    </row>
    <row r="751" ht="12.75">
      <c r="B751" s="48"/>
    </row>
    <row r="752" ht="12.75">
      <c r="B752" s="48"/>
    </row>
    <row r="753" ht="12.75">
      <c r="B753" s="48"/>
    </row>
    <row r="754" ht="12.75">
      <c r="B754" s="48"/>
    </row>
    <row r="755" ht="12.75">
      <c r="B755" s="48"/>
    </row>
    <row r="756" ht="12.75">
      <c r="B756" s="48"/>
    </row>
    <row r="757" ht="12.75">
      <c r="B757" s="48"/>
    </row>
    <row r="758" ht="12.75">
      <c r="B758" s="48"/>
    </row>
    <row r="759" ht="12.75">
      <c r="B759" s="48"/>
    </row>
    <row r="760" ht="12.75">
      <c r="B760" s="48"/>
    </row>
    <row r="761" ht="12.75">
      <c r="B761" s="48"/>
    </row>
    <row r="762" ht="12.75">
      <c r="B762" s="48"/>
    </row>
    <row r="763" ht="12.75">
      <c r="B763" s="48"/>
    </row>
    <row r="764" ht="12.75">
      <c r="B764" s="48"/>
    </row>
    <row r="765" ht="12.75">
      <c r="B765" s="48"/>
    </row>
    <row r="766" ht="12.75">
      <c r="B766" s="48"/>
    </row>
    <row r="767" ht="12.75">
      <c r="B767" s="48"/>
    </row>
    <row r="768" ht="12.75">
      <c r="B768" s="48"/>
    </row>
    <row r="769" ht="12.75">
      <c r="B769" s="48"/>
    </row>
    <row r="770" ht="12.75">
      <c r="B770" s="48"/>
    </row>
    <row r="771" ht="12.75">
      <c r="B771" s="48"/>
    </row>
    <row r="772" ht="12.75">
      <c r="B772" s="48"/>
    </row>
    <row r="773" ht="12.75">
      <c r="B773" s="48"/>
    </row>
    <row r="774" ht="12.75">
      <c r="B774" s="48"/>
    </row>
    <row r="775" ht="12.75">
      <c r="B775" s="48"/>
    </row>
    <row r="776" ht="12.75">
      <c r="B776" s="48"/>
    </row>
    <row r="777" ht="12.75">
      <c r="B777" s="48"/>
    </row>
    <row r="778" ht="12.75">
      <c r="B778" s="48"/>
    </row>
    <row r="779" ht="12.75">
      <c r="B779" s="48"/>
    </row>
    <row r="780" ht="12.75">
      <c r="B780" s="48"/>
    </row>
    <row r="781" ht="12.75">
      <c r="B781" s="48"/>
    </row>
    <row r="782" ht="12.75">
      <c r="B782" s="48"/>
    </row>
    <row r="783" ht="12.75">
      <c r="B783" s="48"/>
    </row>
    <row r="784" ht="12.75">
      <c r="B784" s="48"/>
    </row>
    <row r="785" ht="12.75">
      <c r="B785" s="48"/>
    </row>
    <row r="786" ht="12.75">
      <c r="B786" s="48"/>
    </row>
    <row r="787" ht="12.75">
      <c r="B787" s="48"/>
    </row>
    <row r="788" ht="12.75">
      <c r="B788" s="48"/>
    </row>
    <row r="789" ht="12.75">
      <c r="B789" s="48"/>
    </row>
    <row r="790" ht="12.75">
      <c r="B790" s="48"/>
    </row>
    <row r="791" ht="12.75">
      <c r="B791" s="48"/>
    </row>
    <row r="792" ht="12.75">
      <c r="B792" s="48"/>
    </row>
    <row r="793" ht="12.75">
      <c r="B793" s="48"/>
    </row>
    <row r="794" ht="12.75">
      <c r="B794" s="48"/>
    </row>
    <row r="795" ht="12.75">
      <c r="B795" s="48"/>
    </row>
    <row r="796" ht="12.75">
      <c r="B796" s="48"/>
    </row>
    <row r="797" ht="12.75">
      <c r="B797" s="48"/>
    </row>
    <row r="798" ht="12.75">
      <c r="B798" s="48"/>
    </row>
    <row r="799" ht="12.75">
      <c r="B799" s="48"/>
    </row>
    <row r="800" ht="12.75">
      <c r="B800" s="48"/>
    </row>
    <row r="801" ht="12.75">
      <c r="B801" s="48"/>
    </row>
    <row r="802" ht="12.75">
      <c r="B802" s="48"/>
    </row>
    <row r="803" ht="12.75">
      <c r="B803" s="48"/>
    </row>
    <row r="804" ht="12.75">
      <c r="B804" s="48"/>
    </row>
    <row r="805" ht="12.75">
      <c r="B805" s="48"/>
    </row>
    <row r="806" ht="12.75">
      <c r="B806" s="48"/>
    </row>
    <row r="807" ht="12.75">
      <c r="B807" s="48"/>
    </row>
    <row r="808" ht="12.75">
      <c r="B808" s="48"/>
    </row>
    <row r="809" ht="12.75">
      <c r="B809" s="48"/>
    </row>
    <row r="810" ht="12.75">
      <c r="B810" s="48"/>
    </row>
    <row r="811" ht="12.75">
      <c r="B811" s="48"/>
    </row>
    <row r="812" ht="12.75">
      <c r="B812" s="48"/>
    </row>
    <row r="813" ht="12.75">
      <c r="B813" s="48"/>
    </row>
    <row r="814" ht="12.75">
      <c r="B814" s="48"/>
    </row>
    <row r="815" ht="12.75">
      <c r="B815" s="48"/>
    </row>
    <row r="816" ht="12.75">
      <c r="B816" s="48"/>
    </row>
    <row r="817" ht="12.75">
      <c r="B817" s="48"/>
    </row>
    <row r="818" ht="12.75">
      <c r="B818" s="48"/>
    </row>
    <row r="819" ht="12.75">
      <c r="B819" s="48"/>
    </row>
    <row r="820" ht="12.75">
      <c r="B820" s="48"/>
    </row>
    <row r="821" ht="12.75">
      <c r="B821" s="48"/>
    </row>
    <row r="822" ht="12.75">
      <c r="B822" s="48"/>
    </row>
    <row r="823" ht="12.75">
      <c r="B823" s="48"/>
    </row>
    <row r="824" ht="12.75">
      <c r="B824" s="48"/>
    </row>
    <row r="825" ht="12.75">
      <c r="B825" s="48"/>
    </row>
    <row r="826" ht="12.75">
      <c r="B826" s="48"/>
    </row>
    <row r="827" ht="12.75">
      <c r="B827" s="48"/>
    </row>
    <row r="828" ht="12.75">
      <c r="B828" s="48"/>
    </row>
    <row r="829" ht="12.75">
      <c r="B829" s="48"/>
    </row>
    <row r="830" ht="12.75">
      <c r="B830" s="48"/>
    </row>
    <row r="831" ht="12.75">
      <c r="B831" s="48"/>
    </row>
    <row r="832" ht="12.75">
      <c r="B832" s="48"/>
    </row>
    <row r="833" ht="12.75">
      <c r="B833" s="48"/>
    </row>
    <row r="834" ht="12.75">
      <c r="B834" s="48"/>
    </row>
    <row r="835" ht="12.75">
      <c r="B835" s="48"/>
    </row>
    <row r="836" ht="12.75">
      <c r="B836" s="48"/>
    </row>
    <row r="837" ht="12.75">
      <c r="B837" s="48"/>
    </row>
    <row r="838" ht="12.75">
      <c r="B838" s="48"/>
    </row>
    <row r="839" ht="12.75">
      <c r="B839" s="48"/>
    </row>
    <row r="840" ht="12.75">
      <c r="B840" s="48"/>
    </row>
    <row r="841" ht="12.75">
      <c r="B841" s="48"/>
    </row>
    <row r="842" ht="12.75">
      <c r="B842" s="48"/>
    </row>
    <row r="843" ht="12.75">
      <c r="B843" s="48"/>
    </row>
    <row r="844" ht="12.75">
      <c r="B844" s="48"/>
    </row>
    <row r="845" ht="12.75">
      <c r="B845" s="48"/>
    </row>
    <row r="846" ht="12.75">
      <c r="B846" s="48"/>
    </row>
    <row r="847" ht="12.75">
      <c r="B847" s="48"/>
    </row>
    <row r="848" ht="12.75">
      <c r="B848" s="48"/>
    </row>
    <row r="849" ht="12.75">
      <c r="B849" s="48"/>
    </row>
    <row r="850" ht="12.75">
      <c r="B850" s="48"/>
    </row>
    <row r="851" ht="12.75">
      <c r="B851" s="48"/>
    </row>
    <row r="852" ht="12.75">
      <c r="B852" s="48"/>
    </row>
    <row r="853" ht="12.75">
      <c r="B853" s="48"/>
    </row>
    <row r="854" ht="12.75">
      <c r="B854" s="48"/>
    </row>
    <row r="855" ht="12.75">
      <c r="B855" s="48"/>
    </row>
    <row r="856" ht="12.75">
      <c r="B856" s="48"/>
    </row>
    <row r="857" ht="12.75">
      <c r="B857" s="48"/>
    </row>
    <row r="858" ht="12.75">
      <c r="B858" s="48"/>
    </row>
    <row r="859" ht="12.75">
      <c r="B859" s="48"/>
    </row>
    <row r="860" ht="12.75">
      <c r="B860" s="48"/>
    </row>
    <row r="861" ht="12.75">
      <c r="B861" s="48"/>
    </row>
    <row r="862" ht="12.75">
      <c r="B862" s="48"/>
    </row>
    <row r="863" ht="12.75">
      <c r="B863" s="48"/>
    </row>
    <row r="864" ht="12.75">
      <c r="B864" s="48"/>
    </row>
    <row r="865" ht="12.75">
      <c r="B865" s="48"/>
    </row>
    <row r="866" ht="12.75">
      <c r="B866" s="48"/>
    </row>
    <row r="867" ht="12.75">
      <c r="B867" s="48"/>
    </row>
    <row r="868" ht="12.75">
      <c r="B868" s="48"/>
    </row>
    <row r="869" ht="12.75">
      <c r="B869" s="48"/>
    </row>
    <row r="870" ht="12.75">
      <c r="B870" s="48"/>
    </row>
    <row r="871" ht="12.75">
      <c r="B871" s="48"/>
    </row>
    <row r="872" ht="12.75">
      <c r="B872" s="48"/>
    </row>
    <row r="873" ht="12.75">
      <c r="B873" s="48"/>
    </row>
    <row r="874" ht="12.75">
      <c r="B874" s="48"/>
    </row>
    <row r="875" ht="12.75">
      <c r="B875" s="48"/>
    </row>
    <row r="876" ht="12.75">
      <c r="B876" s="48"/>
    </row>
    <row r="877" ht="12.75">
      <c r="B877" s="48"/>
    </row>
    <row r="878" ht="12.75">
      <c r="B878" s="48"/>
    </row>
    <row r="879" ht="12.75">
      <c r="B879" s="48"/>
    </row>
    <row r="880" ht="12.75">
      <c r="B880" s="48"/>
    </row>
    <row r="881" ht="12.75">
      <c r="B881" s="48"/>
    </row>
    <row r="882" ht="12.75">
      <c r="B882" s="48"/>
    </row>
    <row r="883" ht="12.75">
      <c r="B883" s="48"/>
    </row>
    <row r="884" ht="12.75">
      <c r="B884" s="48"/>
    </row>
    <row r="885" ht="12.75">
      <c r="B885" s="48"/>
    </row>
    <row r="886" ht="12.75">
      <c r="B886" s="48"/>
    </row>
    <row r="887" ht="12.75">
      <c r="B887" s="48"/>
    </row>
    <row r="888" ht="12.75">
      <c r="B888" s="48"/>
    </row>
    <row r="889" ht="12.75">
      <c r="B889" s="48"/>
    </row>
    <row r="890" ht="12.75">
      <c r="B890" s="48"/>
    </row>
    <row r="891" ht="12.75">
      <c r="B891" s="48"/>
    </row>
    <row r="892" ht="12.75">
      <c r="B892" s="48"/>
    </row>
    <row r="893" ht="12.75">
      <c r="B893" s="48"/>
    </row>
    <row r="894" ht="12.75">
      <c r="B894" s="48"/>
    </row>
    <row r="895" ht="12.75">
      <c r="B895" s="48"/>
    </row>
    <row r="896" ht="12.75">
      <c r="B896" s="48"/>
    </row>
    <row r="897" ht="12.75">
      <c r="B897" s="48"/>
    </row>
    <row r="898" ht="12.75">
      <c r="B898" s="48"/>
    </row>
    <row r="899" ht="12.75">
      <c r="B899" s="48"/>
    </row>
    <row r="900" ht="12.75">
      <c r="B900" s="48"/>
    </row>
    <row r="901" ht="12.75">
      <c r="B901" s="48"/>
    </row>
    <row r="902" ht="12.75">
      <c r="B902" s="48"/>
    </row>
    <row r="903" ht="12.75">
      <c r="B903" s="48"/>
    </row>
    <row r="904" ht="12.75">
      <c r="B904" s="48"/>
    </row>
    <row r="905" ht="12.75">
      <c r="B905" s="48"/>
    </row>
    <row r="906" ht="12.75">
      <c r="B906" s="48"/>
    </row>
    <row r="907" ht="12.75">
      <c r="B907" s="48"/>
    </row>
    <row r="908" ht="12.75">
      <c r="B908" s="48"/>
    </row>
    <row r="909" ht="12.75">
      <c r="B909" s="48"/>
    </row>
    <row r="910" ht="12.75">
      <c r="B910" s="48"/>
    </row>
    <row r="911" ht="12.75">
      <c r="B911" s="48"/>
    </row>
    <row r="912" ht="12.75">
      <c r="B912" s="48"/>
    </row>
    <row r="913" ht="12.75">
      <c r="B913" s="48"/>
    </row>
    <row r="914" ht="12.75">
      <c r="B914" s="48"/>
    </row>
    <row r="915" ht="12.75">
      <c r="B915" s="48"/>
    </row>
    <row r="916" ht="12.75">
      <c r="B916" s="48"/>
    </row>
    <row r="917" ht="12.75">
      <c r="B917" s="48"/>
    </row>
    <row r="918" ht="12.75">
      <c r="B918" s="48"/>
    </row>
    <row r="919" ht="12.75">
      <c r="B919" s="48"/>
    </row>
    <row r="920" ht="12.75">
      <c r="B920" s="48"/>
    </row>
    <row r="921" ht="12.75">
      <c r="B921" s="48"/>
    </row>
    <row r="922" ht="12.75">
      <c r="B922" s="48"/>
    </row>
    <row r="923" ht="12.75">
      <c r="B923" s="48"/>
    </row>
    <row r="924" ht="12.75">
      <c r="B924" s="48"/>
    </row>
    <row r="925" ht="12.75">
      <c r="B925" s="48"/>
    </row>
    <row r="926" ht="12.75">
      <c r="B926" s="48"/>
    </row>
    <row r="927" ht="12.75">
      <c r="B927" s="48"/>
    </row>
    <row r="928" ht="12.75">
      <c r="B928" s="48"/>
    </row>
    <row r="929" ht="12.75">
      <c r="B929" s="48"/>
    </row>
    <row r="930" ht="12.75">
      <c r="B930" s="48"/>
    </row>
    <row r="931" ht="12.75">
      <c r="B931" s="48"/>
    </row>
    <row r="932" ht="12.75">
      <c r="B932" s="48"/>
    </row>
    <row r="933" ht="12.75">
      <c r="B933" s="48"/>
    </row>
    <row r="934" ht="12.75">
      <c r="B934" s="48"/>
    </row>
    <row r="935" ht="12.75">
      <c r="B935" s="48"/>
    </row>
    <row r="936" ht="12.75">
      <c r="B936" s="48"/>
    </row>
    <row r="937" ht="12.75">
      <c r="B937" s="48"/>
    </row>
    <row r="938" ht="12.75">
      <c r="B938" s="48"/>
    </row>
    <row r="939" ht="12.75">
      <c r="B939" s="48"/>
    </row>
    <row r="940" ht="12.75">
      <c r="B940" s="48"/>
    </row>
    <row r="941" ht="12.75">
      <c r="B941" s="48"/>
    </row>
    <row r="942" ht="12.75">
      <c r="B942" s="48"/>
    </row>
    <row r="943" ht="12.75">
      <c r="B943" s="48"/>
    </row>
    <row r="944" ht="12.75">
      <c r="B944" s="48"/>
    </row>
    <row r="945" ht="12.75">
      <c r="B945" s="48"/>
    </row>
    <row r="946" ht="12.75">
      <c r="B946" s="48"/>
    </row>
    <row r="947" ht="12.75">
      <c r="B947" s="48"/>
    </row>
    <row r="948" ht="12.75">
      <c r="B948" s="48"/>
    </row>
    <row r="949" ht="12.75">
      <c r="B949" s="48"/>
    </row>
    <row r="950" ht="12.75">
      <c r="B950" s="48"/>
    </row>
    <row r="951" ht="12.75">
      <c r="B951" s="48"/>
    </row>
    <row r="952" ht="12.75">
      <c r="B952" s="48"/>
    </row>
    <row r="953" ht="12.75">
      <c r="B953" s="48"/>
    </row>
    <row r="954" ht="12.75">
      <c r="B954" s="48"/>
    </row>
    <row r="955" ht="12.75">
      <c r="B955" s="48"/>
    </row>
    <row r="956" ht="12.75">
      <c r="B956" s="48"/>
    </row>
    <row r="957" ht="12.75">
      <c r="B957" s="48"/>
    </row>
    <row r="958" ht="12.75">
      <c r="B958" s="48"/>
    </row>
    <row r="959" ht="12.75">
      <c r="B959" s="48"/>
    </row>
    <row r="960" ht="12.75">
      <c r="B960" s="48"/>
    </row>
    <row r="961" ht="12.75">
      <c r="B961" s="48"/>
    </row>
    <row r="962" ht="12.75">
      <c r="B962" s="48"/>
    </row>
    <row r="963" ht="12.75">
      <c r="B963" s="48"/>
    </row>
    <row r="964" ht="12.75">
      <c r="B964" s="48"/>
    </row>
    <row r="965" ht="12.75">
      <c r="B965" s="48"/>
    </row>
    <row r="966" ht="12.75">
      <c r="B966" s="48"/>
    </row>
    <row r="967" ht="12.75">
      <c r="B967" s="48"/>
    </row>
    <row r="968" ht="12.75">
      <c r="B968" s="48"/>
    </row>
    <row r="969" ht="12.75">
      <c r="B969" s="48"/>
    </row>
    <row r="970" ht="12.75">
      <c r="B970" s="48"/>
    </row>
    <row r="971" ht="12.75">
      <c r="B971" s="48"/>
    </row>
    <row r="972" ht="12.75">
      <c r="B972" s="48"/>
    </row>
    <row r="973" ht="12.75">
      <c r="B973" s="48"/>
    </row>
    <row r="974" ht="12.75">
      <c r="B974" s="48"/>
    </row>
    <row r="975" ht="12.75">
      <c r="B975" s="48"/>
    </row>
    <row r="976" ht="12.75">
      <c r="B976" s="48"/>
    </row>
    <row r="977" ht="12.75">
      <c r="B977" s="48"/>
    </row>
    <row r="978" ht="12.75">
      <c r="B978" s="48"/>
    </row>
    <row r="979" ht="12.75">
      <c r="B979" s="48"/>
    </row>
    <row r="980" ht="12.75">
      <c r="B980" s="48"/>
    </row>
    <row r="981" ht="12.75">
      <c r="B981" s="48"/>
    </row>
    <row r="982" ht="12.75">
      <c r="B982" s="48"/>
    </row>
    <row r="983" ht="12.75">
      <c r="B983" s="48"/>
    </row>
    <row r="984" ht="12.75">
      <c r="B984" s="48"/>
    </row>
    <row r="985" ht="12.75">
      <c r="B985" s="48"/>
    </row>
    <row r="986" ht="12.75">
      <c r="B986" s="48"/>
    </row>
    <row r="987" ht="12.75">
      <c r="B987" s="48"/>
    </row>
    <row r="988" ht="12.75">
      <c r="B988" s="48"/>
    </row>
    <row r="989" ht="12.75">
      <c r="B989" s="48"/>
    </row>
    <row r="990" ht="12.75">
      <c r="B990" s="48"/>
    </row>
    <row r="991" ht="12.75">
      <c r="B991" s="48"/>
    </row>
    <row r="992" ht="12.75">
      <c r="B992" s="48"/>
    </row>
    <row r="993" ht="12.75">
      <c r="B993" s="48"/>
    </row>
    <row r="994" ht="12.75">
      <c r="B994" s="48"/>
    </row>
    <row r="995" ht="12.75">
      <c r="B995" s="48"/>
    </row>
    <row r="996" ht="12.75">
      <c r="B996" s="48"/>
    </row>
    <row r="997" ht="12.75">
      <c r="B997" s="48"/>
    </row>
    <row r="998" ht="12.75">
      <c r="B998" s="48"/>
    </row>
    <row r="999" ht="12.75">
      <c r="B999" s="48"/>
    </row>
    <row r="1000" ht="12.75">
      <c r="B1000" s="48"/>
    </row>
    <row r="1001" ht="12.75">
      <c r="B1001" s="48"/>
    </row>
    <row r="1002" ht="12.75">
      <c r="B1002" s="48"/>
    </row>
    <row r="1003" ht="12.75">
      <c r="B1003" s="48"/>
    </row>
    <row r="1004" ht="12.75">
      <c r="B1004" s="48"/>
    </row>
    <row r="1005" ht="12.75">
      <c r="B1005" s="48"/>
    </row>
    <row r="1006" ht="12.75">
      <c r="B1006" s="48"/>
    </row>
    <row r="1007" ht="12.75">
      <c r="B1007" s="48"/>
    </row>
    <row r="1008" ht="12.75">
      <c r="B1008" s="48"/>
    </row>
    <row r="1009" ht="12.75">
      <c r="B1009" s="48"/>
    </row>
    <row r="1010" ht="12.75">
      <c r="B1010" s="48"/>
    </row>
    <row r="1011" ht="12.75">
      <c r="B1011" s="48"/>
    </row>
    <row r="1012" ht="12.75">
      <c r="B1012" s="48"/>
    </row>
    <row r="1013" ht="12.75">
      <c r="B1013" s="48"/>
    </row>
    <row r="1014" ht="12.75">
      <c r="B1014" s="48"/>
    </row>
    <row r="1015" ht="12.75">
      <c r="B1015" s="48"/>
    </row>
    <row r="1016" ht="12.75">
      <c r="B1016" s="48"/>
    </row>
    <row r="1017" ht="12.75">
      <c r="B1017" s="48"/>
    </row>
    <row r="1018" ht="12.75">
      <c r="B1018" s="48"/>
    </row>
    <row r="1019" ht="12.75">
      <c r="B1019" s="48"/>
    </row>
    <row r="1020" ht="12.75">
      <c r="B1020" s="48"/>
    </row>
    <row r="1021" ht="12.75">
      <c r="B1021" s="48"/>
    </row>
    <row r="1022" ht="12.75">
      <c r="B1022" s="48"/>
    </row>
    <row r="1023" ht="12.75">
      <c r="B1023" s="48"/>
    </row>
    <row r="1024" ht="12.75">
      <c r="B1024" s="48"/>
    </row>
    <row r="1025" ht="12.75">
      <c r="B1025" s="48"/>
    </row>
    <row r="1026" ht="12.75">
      <c r="B1026" s="48"/>
    </row>
    <row r="1027" ht="12.75">
      <c r="B1027" s="48"/>
    </row>
    <row r="1028" ht="12.75">
      <c r="B1028" s="48"/>
    </row>
    <row r="1029" ht="12.75">
      <c r="B1029" s="48"/>
    </row>
    <row r="1030" ht="12.75">
      <c r="B1030" s="48"/>
    </row>
    <row r="1031" ht="12.75">
      <c r="B1031" s="48"/>
    </row>
    <row r="1032" ht="12.75">
      <c r="B1032" s="48"/>
    </row>
    <row r="1033" ht="12.75">
      <c r="B1033" s="48"/>
    </row>
    <row r="1034" ht="12.75">
      <c r="B1034" s="48"/>
    </row>
    <row r="1035" ht="12.75">
      <c r="B1035" s="48"/>
    </row>
    <row r="1036" ht="12.75">
      <c r="B1036" s="48"/>
    </row>
    <row r="1037" ht="12.75">
      <c r="B1037" s="48"/>
    </row>
    <row r="1038" ht="12.75">
      <c r="B1038" s="48"/>
    </row>
    <row r="1039" ht="12.75">
      <c r="B1039" s="48"/>
    </row>
    <row r="1040" ht="12.75">
      <c r="B1040" s="48"/>
    </row>
    <row r="1041" ht="12.75">
      <c r="B1041" s="48"/>
    </row>
    <row r="1042" ht="12.75">
      <c r="B1042" s="48"/>
    </row>
    <row r="1043" ht="12.75">
      <c r="B1043" s="48"/>
    </row>
    <row r="1044" ht="12.75">
      <c r="B1044" s="48"/>
    </row>
    <row r="1045" ht="12.75">
      <c r="B1045" s="48"/>
    </row>
    <row r="1046" ht="12.75">
      <c r="B1046" s="48"/>
    </row>
    <row r="1047" ht="12.75">
      <c r="B1047" s="48"/>
    </row>
    <row r="1048" ht="12.75">
      <c r="B1048" s="48"/>
    </row>
    <row r="1049" ht="12.75">
      <c r="B1049" s="48"/>
    </row>
    <row r="1050" ht="12.75">
      <c r="B1050" s="48"/>
    </row>
    <row r="1051" ht="12.75">
      <c r="B1051" s="48"/>
    </row>
    <row r="1052" ht="12.75">
      <c r="B1052" s="48"/>
    </row>
    <row r="1053" ht="12.75">
      <c r="B1053" s="48"/>
    </row>
    <row r="1054" ht="12.75">
      <c r="B1054" s="48"/>
    </row>
    <row r="1055" ht="12.75">
      <c r="B1055" s="48"/>
    </row>
    <row r="1056" ht="12.75">
      <c r="B1056" s="48"/>
    </row>
    <row r="1057" ht="12.75">
      <c r="B1057" s="48"/>
    </row>
    <row r="1058" ht="12.75">
      <c r="B1058" s="48"/>
    </row>
    <row r="1059" ht="12.75">
      <c r="B1059" s="48"/>
    </row>
    <row r="1060" ht="12.75">
      <c r="B1060" s="48"/>
    </row>
    <row r="1061" ht="12.75">
      <c r="B1061" s="48"/>
    </row>
    <row r="1062" ht="12.75">
      <c r="B1062" s="48"/>
    </row>
    <row r="1063" ht="12.75">
      <c r="B1063" s="48"/>
    </row>
    <row r="1064" ht="12.75">
      <c r="B1064" s="48"/>
    </row>
    <row r="1065" ht="12.75">
      <c r="B1065" s="48"/>
    </row>
    <row r="1066" ht="12.75">
      <c r="B1066" s="48"/>
    </row>
    <row r="1067" ht="12.75">
      <c r="B1067" s="48"/>
    </row>
    <row r="1068" ht="12.75">
      <c r="B1068" s="48"/>
    </row>
    <row r="1069" ht="12.75">
      <c r="B1069" s="48"/>
    </row>
    <row r="1070" ht="12.75">
      <c r="B1070" s="48"/>
    </row>
    <row r="1071" ht="12.75">
      <c r="B1071" s="48"/>
    </row>
    <row r="1072" ht="12.75">
      <c r="B1072" s="48"/>
    </row>
    <row r="1073" ht="12.75">
      <c r="B1073" s="48"/>
    </row>
    <row r="1074" ht="12.75">
      <c r="B1074" s="48"/>
    </row>
    <row r="1075" ht="12.75">
      <c r="B1075" s="48"/>
    </row>
    <row r="1076" ht="12.75">
      <c r="B1076" s="48"/>
    </row>
    <row r="1077" ht="12.75">
      <c r="B1077" s="48"/>
    </row>
    <row r="1078" ht="12.75">
      <c r="B1078" s="48"/>
    </row>
    <row r="1079" ht="12.75">
      <c r="B1079" s="48"/>
    </row>
    <row r="1080" ht="12.75">
      <c r="B1080" s="48"/>
    </row>
    <row r="1081" ht="12.75">
      <c r="B1081" s="48"/>
    </row>
    <row r="1082" ht="12.75">
      <c r="B1082" s="48"/>
    </row>
    <row r="1083" ht="12.75">
      <c r="B1083" s="48"/>
    </row>
    <row r="1084" ht="12.75">
      <c r="B1084" s="48"/>
    </row>
    <row r="1085" ht="12.75">
      <c r="B1085" s="48"/>
    </row>
    <row r="1086" ht="12.75">
      <c r="B1086" s="48"/>
    </row>
    <row r="1087" ht="12.75">
      <c r="B1087" s="48"/>
    </row>
    <row r="1088" ht="12.75">
      <c r="B1088" s="48"/>
    </row>
    <row r="1089" ht="12.75">
      <c r="B1089" s="48"/>
    </row>
    <row r="1090" ht="12.75">
      <c r="B1090" s="48"/>
    </row>
    <row r="1091" ht="12.75">
      <c r="B1091" s="48"/>
    </row>
    <row r="1092" ht="12.75">
      <c r="B1092" s="48"/>
    </row>
    <row r="1093" ht="12.75">
      <c r="B1093" s="48"/>
    </row>
    <row r="1094" ht="12.75">
      <c r="B1094" s="48"/>
    </row>
    <row r="1095" ht="12.75">
      <c r="B1095" s="48"/>
    </row>
    <row r="1096" ht="12.75">
      <c r="B1096" s="48"/>
    </row>
    <row r="1097" ht="12.75">
      <c r="B1097" s="48"/>
    </row>
    <row r="1098" ht="12.75">
      <c r="B1098" s="48"/>
    </row>
    <row r="1099" ht="12.75">
      <c r="B1099" s="48"/>
    </row>
    <row r="1100" ht="12.75">
      <c r="B1100" s="48"/>
    </row>
    <row r="1101" ht="12.75">
      <c r="B1101" s="48"/>
    </row>
    <row r="1102" ht="12.75">
      <c r="B1102" s="48"/>
    </row>
    <row r="1103" ht="12.75">
      <c r="B1103" s="48"/>
    </row>
    <row r="1104" ht="12.75">
      <c r="B1104" s="48"/>
    </row>
    <row r="1105" ht="12.75">
      <c r="B1105" s="48"/>
    </row>
    <row r="1106" ht="12.75">
      <c r="B1106" s="48"/>
    </row>
    <row r="1107" ht="12.75">
      <c r="B1107" s="48"/>
    </row>
    <row r="1108" ht="12.75">
      <c r="B1108" s="48"/>
    </row>
    <row r="1109" ht="12.75">
      <c r="B1109" s="48"/>
    </row>
    <row r="1110" ht="12.75">
      <c r="B1110" s="48"/>
    </row>
    <row r="1111" ht="12.75">
      <c r="B1111" s="48"/>
    </row>
    <row r="1112" ht="12.75">
      <c r="B1112" s="48"/>
    </row>
    <row r="1113" ht="12.75">
      <c r="B1113" s="48"/>
    </row>
    <row r="1114" ht="12.75">
      <c r="B1114" s="48"/>
    </row>
    <row r="1115" ht="12.75">
      <c r="B1115" s="48"/>
    </row>
    <row r="1116" ht="12.75">
      <c r="B1116" s="48"/>
    </row>
    <row r="1117" ht="12.75">
      <c r="B1117" s="48"/>
    </row>
    <row r="1118" ht="12.75">
      <c r="B1118" s="48"/>
    </row>
    <row r="1119" ht="12.75">
      <c r="B1119" s="48"/>
    </row>
    <row r="1120" ht="12.75">
      <c r="B1120" s="48"/>
    </row>
    <row r="1121" ht="12.75">
      <c r="B1121" s="48"/>
    </row>
    <row r="1122" ht="12.75">
      <c r="B1122" s="48"/>
    </row>
    <row r="1123" ht="12.75">
      <c r="B1123" s="48"/>
    </row>
    <row r="1124" ht="12.75">
      <c r="B1124" s="48"/>
    </row>
    <row r="1125" ht="12.75">
      <c r="B1125" s="48"/>
    </row>
    <row r="1126" ht="12.75">
      <c r="B1126" s="48"/>
    </row>
    <row r="1127" ht="12.75">
      <c r="B1127" s="48"/>
    </row>
    <row r="1128" ht="12.75">
      <c r="B1128" s="48"/>
    </row>
    <row r="1129" ht="12.75">
      <c r="B1129" s="48"/>
    </row>
    <row r="1130" ht="12.75">
      <c r="B1130" s="48"/>
    </row>
    <row r="1131" ht="12.75">
      <c r="B1131" s="48"/>
    </row>
    <row r="1132" ht="12.75">
      <c r="B1132" s="48"/>
    </row>
    <row r="1133" ht="12.75">
      <c r="B1133" s="48"/>
    </row>
    <row r="1134" ht="12.75">
      <c r="B1134" s="48"/>
    </row>
    <row r="1135" ht="12.75">
      <c r="B1135" s="48"/>
    </row>
    <row r="1136" ht="12.75">
      <c r="B1136" s="48"/>
    </row>
    <row r="1137" ht="12.75">
      <c r="B1137" s="48"/>
    </row>
    <row r="1138" ht="12.75">
      <c r="B1138" s="48"/>
    </row>
    <row r="1139" ht="12.75">
      <c r="B1139" s="48"/>
    </row>
    <row r="1140" ht="12.75">
      <c r="B1140" s="48"/>
    </row>
    <row r="1141" ht="12.75">
      <c r="B1141" s="48"/>
    </row>
    <row r="1142" ht="12.75">
      <c r="B1142" s="48"/>
    </row>
    <row r="1143" ht="12.75">
      <c r="B1143" s="48"/>
    </row>
    <row r="1144" ht="12.75">
      <c r="B1144" s="48"/>
    </row>
    <row r="1145" ht="12.75">
      <c r="B1145" s="48"/>
    </row>
    <row r="1146" ht="12.75">
      <c r="B1146" s="48"/>
    </row>
    <row r="1147" ht="12.75">
      <c r="B1147" s="48"/>
    </row>
    <row r="1148" ht="12.75">
      <c r="B1148" s="48"/>
    </row>
    <row r="1149" ht="12.75">
      <c r="B1149" s="48"/>
    </row>
    <row r="1150" ht="12.75">
      <c r="B1150" s="48"/>
    </row>
    <row r="1151" ht="12.75">
      <c r="B1151" s="48"/>
    </row>
    <row r="1152" ht="12.75">
      <c r="B1152" s="48"/>
    </row>
    <row r="1153" ht="12.75">
      <c r="B1153" s="48"/>
    </row>
    <row r="1154" ht="12.75">
      <c r="B1154" s="48"/>
    </row>
    <row r="1155" ht="12.75">
      <c r="B1155" s="48"/>
    </row>
    <row r="1156" ht="12.75">
      <c r="B1156" s="48"/>
    </row>
    <row r="1157" ht="12.75">
      <c r="B1157" s="48"/>
    </row>
    <row r="1158" ht="12.75">
      <c r="B1158" s="48"/>
    </row>
    <row r="1159" ht="12.75">
      <c r="B1159" s="48"/>
    </row>
    <row r="1160" ht="12.75">
      <c r="B1160" s="48"/>
    </row>
    <row r="1161" ht="12.75">
      <c r="B1161" s="48"/>
    </row>
    <row r="1162" ht="12.75">
      <c r="B1162" s="48"/>
    </row>
    <row r="1163" ht="12.75">
      <c r="B1163" s="48"/>
    </row>
    <row r="1164" ht="12.75">
      <c r="B1164" s="48"/>
    </row>
    <row r="1165" ht="12.75">
      <c r="B1165" s="48"/>
    </row>
    <row r="1166" ht="12.75">
      <c r="B1166" s="48"/>
    </row>
    <row r="1167" ht="12.75">
      <c r="B1167" s="48"/>
    </row>
    <row r="1168" ht="12.75">
      <c r="B1168" s="48"/>
    </row>
    <row r="1169" ht="12.75">
      <c r="B1169" s="48"/>
    </row>
    <row r="1170" ht="12.75">
      <c r="B1170" s="48"/>
    </row>
    <row r="1171" ht="12.75">
      <c r="B1171" s="48"/>
    </row>
    <row r="1172" ht="12.75">
      <c r="B1172" s="48"/>
    </row>
    <row r="1173" ht="12.75">
      <c r="B1173" s="48"/>
    </row>
    <row r="1174" ht="12.75">
      <c r="B1174" s="48"/>
    </row>
    <row r="1175" ht="12.75">
      <c r="B1175" s="48"/>
    </row>
    <row r="1176" ht="12.75">
      <c r="B1176" s="48"/>
    </row>
    <row r="1177" ht="12.75">
      <c r="B1177" s="48"/>
    </row>
    <row r="1178" ht="12.75">
      <c r="B1178" s="48"/>
    </row>
    <row r="1179" ht="12.75">
      <c r="B1179" s="48"/>
    </row>
    <row r="1180" ht="12.75">
      <c r="B1180" s="48"/>
    </row>
    <row r="1181" ht="12.75">
      <c r="B1181" s="48"/>
    </row>
    <row r="1182" ht="12.75">
      <c r="B1182" s="48"/>
    </row>
    <row r="1183" ht="12.75">
      <c r="B1183" s="48"/>
    </row>
    <row r="1184" ht="12.75">
      <c r="B1184" s="48"/>
    </row>
    <row r="1185" ht="12.75">
      <c r="B1185" s="48"/>
    </row>
    <row r="1186" ht="12.75">
      <c r="B1186" s="48"/>
    </row>
    <row r="1187" ht="12.75">
      <c r="B1187" s="48"/>
    </row>
    <row r="1188" ht="12.75">
      <c r="B1188" s="48"/>
    </row>
    <row r="1189" ht="12.75">
      <c r="B1189" s="48"/>
    </row>
    <row r="1190" ht="12.75">
      <c r="B1190" s="48"/>
    </row>
    <row r="1191" ht="12.75">
      <c r="B1191" s="48"/>
    </row>
    <row r="1192" ht="12.75">
      <c r="B1192" s="48"/>
    </row>
    <row r="1193" ht="12.75">
      <c r="B1193" s="48"/>
    </row>
    <row r="1194" ht="12.75">
      <c r="B1194" s="48"/>
    </row>
    <row r="1195" ht="12.75">
      <c r="B1195" s="48"/>
    </row>
    <row r="1196" ht="12.75">
      <c r="B1196" s="48"/>
    </row>
    <row r="1197" ht="12.75">
      <c r="B1197" s="48"/>
    </row>
    <row r="1198" ht="12.75">
      <c r="B1198" s="48"/>
    </row>
    <row r="1199" ht="12.75">
      <c r="B1199" s="48"/>
    </row>
    <row r="1200" ht="12.75">
      <c r="B1200" s="48"/>
    </row>
    <row r="1201" ht="12.75">
      <c r="B1201" s="48"/>
    </row>
    <row r="1202" ht="12.75">
      <c r="B1202" s="48"/>
    </row>
    <row r="1203" ht="12.75">
      <c r="B1203" s="48"/>
    </row>
    <row r="1204" ht="12.75">
      <c r="B1204" s="48"/>
    </row>
    <row r="1205" ht="12.75">
      <c r="B1205" s="48"/>
    </row>
    <row r="1206" ht="12.75">
      <c r="B1206" s="48"/>
    </row>
    <row r="1207" ht="12.75">
      <c r="B1207" s="48"/>
    </row>
    <row r="1208" ht="12.75">
      <c r="B1208" s="48"/>
    </row>
    <row r="1209" ht="12.75">
      <c r="B1209" s="48"/>
    </row>
    <row r="1210" ht="12.75">
      <c r="B1210" s="48"/>
    </row>
    <row r="1211" ht="12.75">
      <c r="B1211" s="48"/>
    </row>
    <row r="1212" ht="12.75">
      <c r="B1212" s="48"/>
    </row>
    <row r="1213" ht="12.75">
      <c r="B1213" s="48"/>
    </row>
    <row r="1214" ht="12.75">
      <c r="B1214" s="48"/>
    </row>
    <row r="1215" ht="12.75">
      <c r="B1215" s="48"/>
    </row>
    <row r="1216" ht="12.75">
      <c r="B1216" s="48"/>
    </row>
    <row r="1217" ht="12.75">
      <c r="B1217" s="48"/>
    </row>
    <row r="1218" ht="12.75">
      <c r="B1218" s="48"/>
    </row>
    <row r="1219" ht="12.75">
      <c r="B1219" s="48"/>
    </row>
    <row r="1220" ht="12.75">
      <c r="B1220" s="48"/>
    </row>
    <row r="1221" ht="12.75">
      <c r="B1221" s="48"/>
    </row>
    <row r="1222" ht="12.75">
      <c r="B1222" s="48"/>
    </row>
    <row r="1223" ht="12.75">
      <c r="B1223" s="48"/>
    </row>
    <row r="1224" ht="12.75">
      <c r="B1224" s="48"/>
    </row>
    <row r="1225" ht="12.75">
      <c r="B1225" s="48"/>
    </row>
    <row r="1226" ht="12.75">
      <c r="B1226" s="48"/>
    </row>
    <row r="1227" ht="12.75">
      <c r="B1227" s="48"/>
    </row>
    <row r="1228" ht="12.75">
      <c r="B1228" s="48"/>
    </row>
    <row r="1229" ht="12.75">
      <c r="B1229" s="48"/>
    </row>
    <row r="1230" ht="12.75">
      <c r="B1230" s="48"/>
    </row>
    <row r="1231" ht="12.75">
      <c r="B1231" s="48"/>
    </row>
    <row r="1232" ht="12.75">
      <c r="B1232" s="48"/>
    </row>
    <row r="1233" ht="12.75">
      <c r="B1233" s="48"/>
    </row>
    <row r="1234" ht="12.75">
      <c r="B1234" s="48"/>
    </row>
    <row r="1235" ht="12.75">
      <c r="B1235" s="48"/>
    </row>
    <row r="1236" ht="12.75">
      <c r="B1236" s="48"/>
    </row>
    <row r="1237" ht="12.75">
      <c r="B1237" s="48"/>
    </row>
    <row r="1238" ht="12.75">
      <c r="B1238" s="48"/>
    </row>
    <row r="1239" ht="12.75">
      <c r="B1239" s="48"/>
    </row>
    <row r="1240" ht="12.75">
      <c r="B1240" s="48"/>
    </row>
    <row r="1241" ht="12.75">
      <c r="B1241" s="48"/>
    </row>
    <row r="1242" ht="12.75">
      <c r="B1242" s="48"/>
    </row>
    <row r="1243" ht="12.75">
      <c r="B1243" s="48"/>
    </row>
    <row r="1244" ht="12.75">
      <c r="B1244" s="48"/>
    </row>
    <row r="1245" ht="12.75">
      <c r="B1245" s="48"/>
    </row>
    <row r="1246" ht="12.75">
      <c r="B1246" s="48"/>
    </row>
    <row r="1247" ht="12.75">
      <c r="B1247" s="48"/>
    </row>
    <row r="1248" ht="12.75">
      <c r="B1248" s="48"/>
    </row>
    <row r="1249" ht="12.75">
      <c r="B1249" s="48"/>
    </row>
    <row r="1250" ht="12.75">
      <c r="B1250" s="48"/>
    </row>
    <row r="1251" ht="12.75">
      <c r="B1251" s="48"/>
    </row>
    <row r="1252" ht="12.75">
      <c r="B1252" s="48"/>
    </row>
    <row r="1253" ht="12.75">
      <c r="B1253" s="48"/>
    </row>
    <row r="1254" ht="12.75">
      <c r="B1254" s="48"/>
    </row>
    <row r="1255" ht="12.75">
      <c r="B1255" s="48"/>
    </row>
    <row r="1256" ht="12.75">
      <c r="B1256" s="48"/>
    </row>
    <row r="1257" ht="12.75">
      <c r="B1257" s="48"/>
    </row>
    <row r="1258" ht="12.75">
      <c r="B1258" s="48"/>
    </row>
    <row r="1259" ht="12.75">
      <c r="B1259" s="48"/>
    </row>
    <row r="1260" ht="12.75">
      <c r="B1260" s="48"/>
    </row>
    <row r="1261" ht="12.75">
      <c r="B1261" s="48"/>
    </row>
    <row r="1262" ht="12.75">
      <c r="B1262" s="48"/>
    </row>
    <row r="1263" ht="12.75">
      <c r="B1263" s="48"/>
    </row>
    <row r="1264" ht="12.75">
      <c r="B1264" s="48"/>
    </row>
    <row r="1265" ht="12.75">
      <c r="B1265" s="48"/>
    </row>
    <row r="1266" ht="12.75">
      <c r="B1266" s="48"/>
    </row>
    <row r="1267" ht="12.75">
      <c r="B1267" s="48"/>
    </row>
    <row r="1268" ht="12.75">
      <c r="B1268" s="48"/>
    </row>
    <row r="1269" ht="12.75">
      <c r="B1269" s="48"/>
    </row>
    <row r="1270" ht="12.75">
      <c r="B1270" s="48"/>
    </row>
    <row r="1271" ht="12.75">
      <c r="B1271" s="48"/>
    </row>
    <row r="1272" ht="12.75">
      <c r="B1272" s="48"/>
    </row>
    <row r="1273" ht="12.75">
      <c r="B1273" s="48"/>
    </row>
    <row r="1274" ht="12.75">
      <c r="B1274" s="48"/>
    </row>
    <row r="1275" ht="12.75">
      <c r="B1275" s="48"/>
    </row>
    <row r="1276" ht="12.75">
      <c r="B1276" s="48"/>
    </row>
    <row r="1277" ht="12.75">
      <c r="B1277" s="48"/>
    </row>
    <row r="1278" ht="12.75">
      <c r="B1278" s="48"/>
    </row>
    <row r="1279" ht="12.75">
      <c r="B1279" s="48"/>
    </row>
    <row r="1280" ht="12.75">
      <c r="B1280" s="48"/>
    </row>
    <row r="1281" ht="12.75">
      <c r="B1281" s="48"/>
    </row>
    <row r="1282" ht="12.75">
      <c r="B1282" s="48"/>
    </row>
    <row r="1283" ht="12.75">
      <c r="B1283" s="48"/>
    </row>
    <row r="1284" ht="12.75">
      <c r="B1284" s="48"/>
    </row>
    <row r="1285" ht="12.75">
      <c r="B1285" s="48"/>
    </row>
    <row r="1286" ht="12.75">
      <c r="B1286" s="48"/>
    </row>
    <row r="1287" ht="12.75">
      <c r="B1287" s="48"/>
    </row>
    <row r="1288" ht="12.75">
      <c r="B1288" s="48"/>
    </row>
    <row r="1289" ht="12.75">
      <c r="B1289" s="48"/>
    </row>
    <row r="1290" ht="12.75">
      <c r="B1290" s="48"/>
    </row>
    <row r="1291" ht="12.75">
      <c r="B1291" s="48"/>
    </row>
    <row r="1292" ht="12.75">
      <c r="B1292" s="48"/>
    </row>
    <row r="1293" ht="12.75">
      <c r="B1293" s="48"/>
    </row>
    <row r="1294" ht="12.75">
      <c r="B1294" s="48"/>
    </row>
    <row r="1295" ht="12.75">
      <c r="B1295" s="48"/>
    </row>
    <row r="1296" ht="12.75">
      <c r="B1296" s="48"/>
    </row>
    <row r="1297" ht="12.75">
      <c r="B1297" s="48"/>
    </row>
    <row r="1298" ht="12.75">
      <c r="B1298" s="48"/>
    </row>
    <row r="1299" ht="12.75">
      <c r="B1299" s="48"/>
    </row>
    <row r="1300" ht="12.75">
      <c r="B1300" s="48"/>
    </row>
    <row r="1301" ht="12.75">
      <c r="B1301" s="48"/>
    </row>
    <row r="1302" ht="12.75">
      <c r="B1302" s="48"/>
    </row>
    <row r="1303" ht="12.75">
      <c r="B1303" s="48"/>
    </row>
    <row r="1304" ht="12.75">
      <c r="B1304" s="48"/>
    </row>
    <row r="1305" ht="12.75">
      <c r="B1305" s="48"/>
    </row>
    <row r="1306" ht="12.75">
      <c r="B1306" s="48"/>
    </row>
    <row r="1307" ht="12.75">
      <c r="B1307" s="48"/>
    </row>
    <row r="1308" ht="12.75">
      <c r="B1308" s="48"/>
    </row>
    <row r="1309" ht="12.75">
      <c r="B1309" s="48"/>
    </row>
    <row r="1310" ht="12.75">
      <c r="B1310" s="48"/>
    </row>
    <row r="1311" ht="12.75">
      <c r="B1311" s="48"/>
    </row>
    <row r="1312" ht="12.75">
      <c r="B1312" s="48"/>
    </row>
    <row r="1313" ht="12.75">
      <c r="B1313" s="48"/>
    </row>
    <row r="1314" ht="12.75">
      <c r="B1314" s="48"/>
    </row>
    <row r="1315" ht="12.75">
      <c r="B1315" s="48"/>
    </row>
    <row r="1316" ht="12.75">
      <c r="B1316" s="48"/>
    </row>
    <row r="1317" ht="12.75">
      <c r="B1317" s="48"/>
    </row>
    <row r="1318" ht="12.75">
      <c r="B1318" s="48"/>
    </row>
    <row r="1319" ht="12.75">
      <c r="B1319" s="48"/>
    </row>
    <row r="1320" ht="12.75">
      <c r="B1320" s="48"/>
    </row>
    <row r="1321" ht="12.75">
      <c r="B1321" s="48"/>
    </row>
    <row r="1322" ht="12.75">
      <c r="B1322" s="48"/>
    </row>
    <row r="1323" ht="12.75">
      <c r="B1323" s="48"/>
    </row>
    <row r="1324" ht="12.75">
      <c r="B1324" s="48"/>
    </row>
    <row r="1325" ht="12.75">
      <c r="B1325" s="48"/>
    </row>
    <row r="1326" ht="12.75">
      <c r="B1326" s="48"/>
    </row>
    <row r="1327" ht="12.75">
      <c r="B1327" s="48"/>
    </row>
    <row r="1328" ht="12.75">
      <c r="B1328" s="48"/>
    </row>
    <row r="1329" ht="12.75">
      <c r="B1329" s="48"/>
    </row>
    <row r="1330" ht="12.75">
      <c r="B1330" s="48"/>
    </row>
    <row r="1331" ht="12.75">
      <c r="B1331" s="48"/>
    </row>
    <row r="1332" ht="12.75">
      <c r="B1332" s="48"/>
    </row>
    <row r="1333" ht="12.75">
      <c r="B1333" s="48"/>
    </row>
    <row r="1334" ht="12.75">
      <c r="B1334" s="48"/>
    </row>
    <row r="1335" ht="12.75">
      <c r="B1335" s="48"/>
    </row>
    <row r="1336" ht="12.75">
      <c r="B1336" s="48"/>
    </row>
    <row r="1337" ht="12.75">
      <c r="B1337" s="48"/>
    </row>
    <row r="1338" ht="12.75">
      <c r="B1338" s="48"/>
    </row>
    <row r="1339" ht="12.75">
      <c r="B1339" s="48"/>
    </row>
    <row r="1340" ht="12.75">
      <c r="B1340" s="48"/>
    </row>
    <row r="1341" ht="12.75">
      <c r="B1341" s="48"/>
    </row>
    <row r="1342" ht="12.75">
      <c r="B1342" s="48"/>
    </row>
    <row r="1343" ht="12.75">
      <c r="B1343" s="48"/>
    </row>
    <row r="1344" ht="12.75">
      <c r="B1344" s="48"/>
    </row>
    <row r="1345" ht="12.75">
      <c r="B1345" s="48"/>
    </row>
    <row r="1346" ht="12.75">
      <c r="B1346" s="48"/>
    </row>
    <row r="1347" ht="12.75">
      <c r="B1347" s="48"/>
    </row>
    <row r="1348" ht="12.75">
      <c r="B1348" s="48"/>
    </row>
    <row r="1349" ht="12.75">
      <c r="B1349" s="48"/>
    </row>
    <row r="1350" ht="12.75">
      <c r="B1350" s="48"/>
    </row>
    <row r="1351" ht="12.75">
      <c r="B1351" s="48"/>
    </row>
    <row r="1352" ht="12.75">
      <c r="B1352" s="48"/>
    </row>
    <row r="1353" ht="12.75">
      <c r="B1353" s="48"/>
    </row>
    <row r="1354" ht="12.75">
      <c r="B1354" s="48"/>
    </row>
    <row r="1355" ht="12.75">
      <c r="B1355" s="48"/>
    </row>
    <row r="1356" ht="12.75">
      <c r="B1356" s="48"/>
    </row>
    <row r="1357" ht="12.75">
      <c r="B1357" s="48"/>
    </row>
    <row r="1358" ht="12.75">
      <c r="B1358" s="48"/>
    </row>
    <row r="1359" ht="12.75">
      <c r="B1359" s="48"/>
    </row>
    <row r="1360" ht="12.75">
      <c r="B1360" s="48"/>
    </row>
    <row r="1361" ht="12.75">
      <c r="B1361" s="48"/>
    </row>
    <row r="1362" ht="12.75">
      <c r="B1362" s="48"/>
    </row>
    <row r="1363" ht="12.75">
      <c r="B1363" s="48"/>
    </row>
    <row r="1364" ht="12.75">
      <c r="B1364" s="48"/>
    </row>
    <row r="1365" ht="12.75">
      <c r="B1365" s="48"/>
    </row>
    <row r="1366" ht="12.75">
      <c r="B1366" s="48"/>
    </row>
    <row r="1367" ht="12.75">
      <c r="B1367" s="48"/>
    </row>
    <row r="1368" ht="12.75">
      <c r="B1368" s="48"/>
    </row>
    <row r="1369" ht="12.75">
      <c r="B1369" s="48"/>
    </row>
    <row r="1370" ht="12.75">
      <c r="B1370" s="48"/>
    </row>
    <row r="1371" ht="12.75">
      <c r="B1371" s="48"/>
    </row>
    <row r="1372" ht="12.75">
      <c r="B1372" s="48"/>
    </row>
    <row r="1373" ht="12.75">
      <c r="B1373" s="48"/>
    </row>
    <row r="1374" ht="12.75">
      <c r="B1374" s="48"/>
    </row>
    <row r="1375" ht="12.75">
      <c r="B1375" s="48"/>
    </row>
    <row r="1376" ht="12.75">
      <c r="B1376" s="48"/>
    </row>
    <row r="1377" ht="12.75">
      <c r="B1377" s="48"/>
    </row>
    <row r="1378" ht="12.75">
      <c r="B1378" s="48"/>
    </row>
    <row r="1379" ht="12.75">
      <c r="B1379" s="48"/>
    </row>
    <row r="1380" ht="12.75">
      <c r="B1380" s="48"/>
    </row>
    <row r="1381" ht="12.75">
      <c r="B1381" s="48"/>
    </row>
    <row r="1382" ht="12.75">
      <c r="B1382" s="48"/>
    </row>
    <row r="1383" ht="12.75">
      <c r="B1383" s="48"/>
    </row>
    <row r="1384" ht="12.75">
      <c r="B1384" s="48"/>
    </row>
    <row r="1385" ht="12.75">
      <c r="B1385" s="48"/>
    </row>
    <row r="1386" ht="12.75">
      <c r="B1386" s="48"/>
    </row>
    <row r="1387" ht="12.75">
      <c r="B1387" s="48"/>
    </row>
    <row r="1388" ht="12.75">
      <c r="B1388" s="48"/>
    </row>
    <row r="1389" ht="12.75">
      <c r="B1389" s="48"/>
    </row>
    <row r="1390" ht="12.75">
      <c r="B1390" s="48"/>
    </row>
    <row r="1391" ht="12.75">
      <c r="B1391" s="48"/>
    </row>
    <row r="1392" ht="12.75">
      <c r="B1392" s="48"/>
    </row>
    <row r="1393" ht="12.75">
      <c r="B1393" s="48"/>
    </row>
    <row r="1394" ht="12.75">
      <c r="B1394" s="48"/>
    </row>
    <row r="1395" ht="12.75">
      <c r="B1395" s="48"/>
    </row>
    <row r="1396" ht="12.75">
      <c r="B1396" s="48"/>
    </row>
    <row r="1397" ht="12.75">
      <c r="B1397" s="48"/>
    </row>
    <row r="1398" ht="12.75">
      <c r="B1398" s="48"/>
    </row>
    <row r="1399" ht="12.75">
      <c r="B1399" s="48"/>
    </row>
    <row r="1400" ht="12.75">
      <c r="B1400" s="48"/>
    </row>
    <row r="1401" ht="12.75">
      <c r="B1401" s="48"/>
    </row>
    <row r="1402" ht="12.75">
      <c r="B1402" s="48"/>
    </row>
    <row r="1403" ht="12.75">
      <c r="B1403" s="48"/>
    </row>
    <row r="1404" ht="12.75">
      <c r="B1404" s="48"/>
    </row>
    <row r="1405" ht="12.75">
      <c r="B1405" s="48"/>
    </row>
    <row r="1406" ht="12.75">
      <c r="B1406" s="48"/>
    </row>
    <row r="1407" ht="12.75">
      <c r="B1407" s="48"/>
    </row>
    <row r="1408" ht="12.75">
      <c r="B1408" s="48"/>
    </row>
    <row r="1409" ht="12.75">
      <c r="B1409" s="48"/>
    </row>
    <row r="1410" ht="12.75">
      <c r="B1410" s="48"/>
    </row>
    <row r="1411" ht="12.75">
      <c r="B1411" s="48"/>
    </row>
    <row r="1412" ht="12.75">
      <c r="B1412" s="48"/>
    </row>
    <row r="1413" ht="12.75">
      <c r="B1413" s="48"/>
    </row>
    <row r="1414" ht="12.75">
      <c r="B1414" s="48"/>
    </row>
    <row r="1415" ht="12.75">
      <c r="B1415" s="48"/>
    </row>
    <row r="1416" ht="12.75">
      <c r="B1416" s="48"/>
    </row>
    <row r="1417" ht="12.75">
      <c r="B1417" s="48"/>
    </row>
    <row r="1418" ht="12.75">
      <c r="B1418" s="48"/>
    </row>
    <row r="1419" ht="12.75">
      <c r="B1419" s="48"/>
    </row>
    <row r="1420" ht="12.75">
      <c r="B1420" s="48"/>
    </row>
    <row r="1421" ht="12.75">
      <c r="B1421" s="48"/>
    </row>
    <row r="1422" ht="12.75">
      <c r="B1422" s="48"/>
    </row>
    <row r="1423" ht="12.75">
      <c r="B1423" s="48"/>
    </row>
    <row r="1424" ht="12.75">
      <c r="B1424" s="48"/>
    </row>
    <row r="1425" ht="12.75">
      <c r="B1425" s="48"/>
    </row>
    <row r="1426" ht="12.75">
      <c r="B1426" s="48"/>
    </row>
    <row r="1427" ht="12.75">
      <c r="B1427" s="48"/>
    </row>
    <row r="1428" ht="12.75">
      <c r="B1428" s="48"/>
    </row>
    <row r="1429" ht="12.75">
      <c r="B1429" s="48"/>
    </row>
    <row r="1430" ht="12.75">
      <c r="B1430" s="48"/>
    </row>
    <row r="1431" ht="12.75">
      <c r="B1431" s="48"/>
    </row>
    <row r="1432" ht="12.75">
      <c r="B1432" s="48"/>
    </row>
    <row r="1433" ht="12.75">
      <c r="B1433" s="48"/>
    </row>
    <row r="1434" ht="12.75">
      <c r="B1434" s="48"/>
    </row>
    <row r="1435" ht="12.75">
      <c r="B1435" s="48"/>
    </row>
    <row r="1436" ht="12.75">
      <c r="B1436" s="48"/>
    </row>
    <row r="1437" ht="12.75">
      <c r="B1437" s="48"/>
    </row>
    <row r="1438" ht="12.75">
      <c r="B1438" s="48"/>
    </row>
    <row r="1439" ht="12.75">
      <c r="B1439" s="48"/>
    </row>
    <row r="1440" ht="12.75">
      <c r="B1440" s="48"/>
    </row>
    <row r="1441" ht="12.75">
      <c r="B1441" s="48"/>
    </row>
    <row r="1442" ht="12.75">
      <c r="B1442" s="48"/>
    </row>
    <row r="1443" ht="12.75">
      <c r="B1443" s="48"/>
    </row>
    <row r="1444" ht="12.75">
      <c r="B1444" s="48"/>
    </row>
    <row r="1445" ht="12.75">
      <c r="B1445" s="48"/>
    </row>
    <row r="1446" ht="12.75">
      <c r="B1446" s="48"/>
    </row>
    <row r="1447" ht="12.75">
      <c r="B1447" s="48"/>
    </row>
    <row r="1448" ht="12.75">
      <c r="B1448" s="48"/>
    </row>
    <row r="1449" ht="12.75">
      <c r="B1449" s="48"/>
    </row>
    <row r="1450" ht="12.75">
      <c r="B1450" s="48"/>
    </row>
    <row r="1451" ht="12.75">
      <c r="B1451" s="48"/>
    </row>
    <row r="1452" ht="12.75">
      <c r="B1452" s="48"/>
    </row>
    <row r="1453" ht="12.75">
      <c r="B1453" s="48"/>
    </row>
    <row r="1454" ht="12.75">
      <c r="B1454" s="48"/>
    </row>
    <row r="1455" ht="12.75">
      <c r="B1455" s="48"/>
    </row>
    <row r="1456" ht="12.75">
      <c r="B1456" s="48"/>
    </row>
    <row r="1457" ht="12.75">
      <c r="B1457" s="48"/>
    </row>
    <row r="1458" ht="12.75">
      <c r="B1458" s="48"/>
    </row>
    <row r="1459" ht="12.75">
      <c r="B1459" s="48"/>
    </row>
    <row r="1460" ht="12.75">
      <c r="B1460" s="48"/>
    </row>
    <row r="1461" ht="12.75">
      <c r="B1461" s="48"/>
    </row>
    <row r="1462" ht="12.75">
      <c r="B1462" s="48"/>
    </row>
    <row r="1463" ht="12.75">
      <c r="B1463" s="48"/>
    </row>
    <row r="1464" ht="12.75">
      <c r="B1464" s="48"/>
    </row>
    <row r="1465" ht="12.75">
      <c r="B1465" s="48"/>
    </row>
    <row r="1466" ht="12.75">
      <c r="B1466" s="48"/>
    </row>
    <row r="1467" ht="12.75">
      <c r="B1467" s="48"/>
    </row>
    <row r="1468" ht="12.75">
      <c r="B1468" s="48"/>
    </row>
    <row r="1469" ht="12.75">
      <c r="B1469" s="48"/>
    </row>
    <row r="1470" ht="12.75">
      <c r="B1470" s="48"/>
    </row>
    <row r="1471" ht="12.75">
      <c r="B1471" s="48"/>
    </row>
    <row r="1472" ht="12.75">
      <c r="B1472" s="48"/>
    </row>
    <row r="1473" ht="12.75">
      <c r="B1473" s="48"/>
    </row>
    <row r="1474" ht="12.75">
      <c r="B1474" s="48"/>
    </row>
    <row r="1475" ht="12.75">
      <c r="B1475" s="48"/>
    </row>
    <row r="1476" ht="12.75">
      <c r="B1476" s="48"/>
    </row>
    <row r="1477" ht="12.75">
      <c r="B1477" s="48"/>
    </row>
    <row r="1478" ht="12.75">
      <c r="B1478" s="48"/>
    </row>
    <row r="1479" ht="12.75">
      <c r="B1479" s="48"/>
    </row>
    <row r="1480" ht="12.75">
      <c r="B1480" s="48"/>
    </row>
    <row r="1481" ht="12.75">
      <c r="B1481" s="48"/>
    </row>
    <row r="1482" ht="12.75">
      <c r="B1482" s="48"/>
    </row>
    <row r="1483" ht="12.75">
      <c r="B1483" s="48"/>
    </row>
    <row r="1484" ht="12.75">
      <c r="B1484" s="48"/>
    </row>
    <row r="1485" ht="12.75">
      <c r="B1485" s="48"/>
    </row>
    <row r="1486" ht="12.75">
      <c r="B1486" s="48"/>
    </row>
    <row r="1487" ht="12.75">
      <c r="B1487" s="48"/>
    </row>
    <row r="1488" ht="12.75">
      <c r="B1488" s="48"/>
    </row>
    <row r="1489" ht="12.75">
      <c r="B1489" s="48"/>
    </row>
    <row r="1490" ht="12.75">
      <c r="B1490" s="48"/>
    </row>
    <row r="1491" ht="12.75">
      <c r="B1491" s="48"/>
    </row>
    <row r="1492" ht="12.75">
      <c r="B1492" s="48"/>
    </row>
    <row r="1493" ht="12.75">
      <c r="B1493" s="48"/>
    </row>
    <row r="1494" ht="12.75">
      <c r="B1494" s="48"/>
    </row>
    <row r="1495" ht="12.75">
      <c r="B1495" s="48"/>
    </row>
    <row r="1496" ht="12.75">
      <c r="B1496" s="48"/>
    </row>
    <row r="1497" ht="12.75">
      <c r="B1497" s="48"/>
    </row>
    <row r="1498" ht="12.75">
      <c r="B1498" s="48"/>
    </row>
    <row r="1499" ht="12.75">
      <c r="B1499" s="48"/>
    </row>
    <row r="1500" ht="12.75">
      <c r="B1500" s="48"/>
    </row>
    <row r="1501" ht="12.75">
      <c r="B1501" s="48"/>
    </row>
    <row r="1502" ht="12.75">
      <c r="B1502" s="48"/>
    </row>
    <row r="1503" ht="12.75">
      <c r="B1503" s="48"/>
    </row>
    <row r="1504" ht="12.75">
      <c r="B1504" s="48"/>
    </row>
    <row r="1505" ht="12.75">
      <c r="B1505" s="48"/>
    </row>
    <row r="1506" ht="12.75">
      <c r="B1506" s="48"/>
    </row>
    <row r="1507" ht="12.75">
      <c r="B1507" s="48"/>
    </row>
    <row r="1508" ht="12.75">
      <c r="B1508" s="48"/>
    </row>
    <row r="1509" ht="12.75">
      <c r="B1509" s="48"/>
    </row>
    <row r="1510" ht="12.75">
      <c r="B1510" s="48"/>
    </row>
    <row r="1511" ht="12.75">
      <c r="B1511" s="48"/>
    </row>
    <row r="1512" ht="12.75">
      <c r="B1512" s="48"/>
    </row>
    <row r="1513" ht="12.75">
      <c r="B1513" s="48"/>
    </row>
    <row r="1514" ht="12.75">
      <c r="B1514" s="48"/>
    </row>
    <row r="1515" ht="12.75">
      <c r="B1515" s="48"/>
    </row>
    <row r="1516" ht="12.75">
      <c r="B1516" s="48"/>
    </row>
    <row r="1517" ht="12.75">
      <c r="B1517" s="48"/>
    </row>
    <row r="1518" ht="12.75">
      <c r="B1518" s="48"/>
    </row>
    <row r="1519" ht="12.75">
      <c r="B1519" s="48"/>
    </row>
    <row r="1520" ht="12.75">
      <c r="B1520" s="48"/>
    </row>
    <row r="1521" ht="12.75">
      <c r="B1521" s="48"/>
    </row>
    <row r="1522" ht="12.75">
      <c r="B1522" s="48"/>
    </row>
    <row r="1523" ht="12.75">
      <c r="B1523" s="48"/>
    </row>
    <row r="1524" ht="12.75">
      <c r="B1524" s="48"/>
    </row>
    <row r="1525" ht="12.75">
      <c r="B1525" s="48"/>
    </row>
    <row r="1526" ht="12.75">
      <c r="B1526" s="48"/>
    </row>
    <row r="1527" ht="12.75">
      <c r="B1527" s="48"/>
    </row>
    <row r="1528" ht="12.75">
      <c r="B1528" s="48"/>
    </row>
    <row r="1529" ht="12.75">
      <c r="B1529" s="48"/>
    </row>
    <row r="1530" ht="12.75">
      <c r="B1530" s="48"/>
    </row>
    <row r="1531" ht="12.75">
      <c r="B1531" s="48"/>
    </row>
    <row r="1532" ht="12.75">
      <c r="B1532" s="48"/>
    </row>
    <row r="1533" ht="12.75">
      <c r="B1533" s="48"/>
    </row>
    <row r="1534" ht="12.75">
      <c r="B1534" s="48"/>
    </row>
    <row r="1535" ht="12.75">
      <c r="B1535" s="48"/>
    </row>
    <row r="1536" ht="12.75">
      <c r="B1536" s="48"/>
    </row>
    <row r="1537" ht="12.75">
      <c r="B1537" s="48"/>
    </row>
    <row r="1538" ht="12.75">
      <c r="B1538" s="48"/>
    </row>
    <row r="1539" ht="12.75">
      <c r="B1539" s="48"/>
    </row>
    <row r="1540" ht="12.75">
      <c r="B1540" s="48"/>
    </row>
    <row r="1541" ht="12.75">
      <c r="B1541" s="48"/>
    </row>
    <row r="1542" ht="12.75">
      <c r="B1542" s="48"/>
    </row>
    <row r="1543" ht="12.75">
      <c r="B1543" s="48"/>
    </row>
    <row r="1544" ht="12.75">
      <c r="B1544" s="48"/>
    </row>
    <row r="1545" ht="12.75">
      <c r="B1545" s="48"/>
    </row>
    <row r="1546" ht="12.75">
      <c r="B1546" s="48"/>
    </row>
    <row r="1547" ht="12.75">
      <c r="B1547" s="48"/>
    </row>
    <row r="1548" ht="12.75">
      <c r="B1548" s="48"/>
    </row>
    <row r="1549" ht="12.75">
      <c r="B1549" s="48"/>
    </row>
    <row r="1550" ht="12.75">
      <c r="B1550" s="48"/>
    </row>
    <row r="1551" ht="12.75">
      <c r="B1551" s="48"/>
    </row>
    <row r="1552" ht="12.75">
      <c r="B1552" s="48"/>
    </row>
    <row r="1553" ht="12.75">
      <c r="B1553" s="48"/>
    </row>
    <row r="1554" ht="12.75">
      <c r="B1554" s="48"/>
    </row>
    <row r="1555" ht="12.75">
      <c r="B1555" s="48"/>
    </row>
    <row r="1556" ht="12.75">
      <c r="B1556" s="48"/>
    </row>
    <row r="1557" ht="12.75">
      <c r="B1557" s="48"/>
    </row>
    <row r="1558" ht="12.75">
      <c r="B1558" s="48"/>
    </row>
    <row r="1559" ht="12.75">
      <c r="B1559" s="48"/>
    </row>
    <row r="1560" ht="12.75">
      <c r="B1560" s="48"/>
    </row>
    <row r="1561" ht="12.75">
      <c r="B1561" s="48"/>
    </row>
    <row r="1562" ht="12.75">
      <c r="B1562" s="48"/>
    </row>
    <row r="1563" ht="12.75">
      <c r="B1563" s="48"/>
    </row>
    <row r="1564" ht="12.75">
      <c r="B1564" s="48"/>
    </row>
    <row r="1565" ht="12.75">
      <c r="B1565" s="48"/>
    </row>
    <row r="1566" ht="12.75">
      <c r="B1566" s="48"/>
    </row>
    <row r="1567" ht="12.75">
      <c r="B1567" s="48"/>
    </row>
    <row r="1568" ht="12.75">
      <c r="B1568" s="48"/>
    </row>
    <row r="1569" ht="12.75">
      <c r="B1569" s="48"/>
    </row>
    <row r="1570" ht="12.75">
      <c r="B1570" s="48"/>
    </row>
    <row r="1571" ht="12.75">
      <c r="B1571" s="48"/>
    </row>
    <row r="1572" ht="12.75">
      <c r="B1572" s="48"/>
    </row>
    <row r="1573" ht="12.75">
      <c r="B1573" s="48"/>
    </row>
    <row r="1574" ht="12.75">
      <c r="B1574" s="48"/>
    </row>
    <row r="1575" ht="12.75">
      <c r="B1575" s="48"/>
    </row>
    <row r="1576" ht="12.75">
      <c r="B1576" s="48"/>
    </row>
    <row r="1577" ht="12.75">
      <c r="B1577" s="48"/>
    </row>
    <row r="1578" ht="12.75">
      <c r="B1578" s="48"/>
    </row>
    <row r="1579" ht="12.75">
      <c r="B1579" s="48"/>
    </row>
    <row r="1580" ht="12.75">
      <c r="B1580" s="48"/>
    </row>
    <row r="1581" ht="12.75">
      <c r="B1581" s="48"/>
    </row>
    <row r="1582" ht="12.75">
      <c r="B1582" s="48"/>
    </row>
    <row r="1583" ht="12.75">
      <c r="B1583" s="48"/>
    </row>
    <row r="1584" ht="12.75">
      <c r="B1584" s="48"/>
    </row>
    <row r="1585" ht="12.75">
      <c r="B1585" s="48"/>
    </row>
    <row r="1586" ht="12.75">
      <c r="B1586" s="48"/>
    </row>
    <row r="1587" ht="12.75">
      <c r="B1587" s="48"/>
    </row>
    <row r="1588" ht="12.75">
      <c r="B1588" s="48"/>
    </row>
    <row r="1589" ht="12.75">
      <c r="B1589" s="48"/>
    </row>
    <row r="1590" ht="12.75">
      <c r="B1590" s="48"/>
    </row>
    <row r="1591" ht="12.75">
      <c r="B1591" s="48"/>
    </row>
    <row r="1592" ht="12.75">
      <c r="B1592" s="48"/>
    </row>
    <row r="1593" ht="12.75">
      <c r="B1593" s="48"/>
    </row>
    <row r="1594" ht="12.75">
      <c r="B1594" s="48"/>
    </row>
    <row r="1595" ht="12.75">
      <c r="B1595" s="48"/>
    </row>
    <row r="1596" ht="12.75">
      <c r="B1596" s="48"/>
    </row>
    <row r="1597" ht="12.75">
      <c r="B1597" s="48"/>
    </row>
    <row r="1598" ht="12.75">
      <c r="B1598" s="48"/>
    </row>
    <row r="1599" ht="12.75">
      <c r="B1599" s="48"/>
    </row>
    <row r="1600" ht="12.75">
      <c r="B1600" s="48"/>
    </row>
    <row r="1601" ht="12.75">
      <c r="B1601" s="48"/>
    </row>
    <row r="1602" ht="12.75">
      <c r="B1602" s="48"/>
    </row>
    <row r="1603" ht="12.75">
      <c r="B1603" s="48"/>
    </row>
    <row r="1604" ht="12.75">
      <c r="B1604" s="48"/>
    </row>
    <row r="1605" ht="12.75">
      <c r="B1605" s="48"/>
    </row>
    <row r="1606" ht="12.75">
      <c r="B1606" s="48"/>
    </row>
    <row r="1607" ht="12.75">
      <c r="B1607" s="48"/>
    </row>
    <row r="1608" ht="12.75">
      <c r="B1608" s="48"/>
    </row>
    <row r="1609" ht="12.75">
      <c r="B1609" s="48"/>
    </row>
    <row r="1610" ht="12.75">
      <c r="B1610" s="48"/>
    </row>
    <row r="1611" ht="12.75">
      <c r="B1611" s="48"/>
    </row>
    <row r="1612" ht="12.75">
      <c r="B1612" s="48"/>
    </row>
    <row r="1613" ht="12.75">
      <c r="B1613" s="48"/>
    </row>
    <row r="1614" ht="12.75">
      <c r="B1614" s="48"/>
    </row>
    <row r="1615" ht="12.75">
      <c r="B1615" s="48"/>
    </row>
    <row r="1616" ht="12.75">
      <c r="B1616" s="48"/>
    </row>
    <row r="1617" ht="12.75">
      <c r="B1617" s="48"/>
    </row>
    <row r="1618" ht="12.75">
      <c r="B1618" s="48"/>
    </row>
    <row r="1619" ht="12.75">
      <c r="B1619" s="48"/>
    </row>
    <row r="1620" ht="12.75">
      <c r="B1620" s="48"/>
    </row>
    <row r="1621" ht="12.75">
      <c r="B1621" s="48"/>
    </row>
    <row r="1622" ht="12.75">
      <c r="B1622" s="48"/>
    </row>
    <row r="1623" ht="12.75">
      <c r="B1623" s="48"/>
    </row>
    <row r="1624" ht="12.75">
      <c r="B1624" s="48"/>
    </row>
    <row r="1625" ht="12.75">
      <c r="B1625" s="48"/>
    </row>
    <row r="1626" ht="12.75">
      <c r="B1626" s="48"/>
    </row>
    <row r="1627" ht="12.75">
      <c r="B1627" s="48"/>
    </row>
    <row r="1628" ht="12.75">
      <c r="B1628" s="48"/>
    </row>
    <row r="1629" ht="12.75">
      <c r="B1629" s="48"/>
    </row>
    <row r="1630" ht="12.75">
      <c r="B1630" s="48"/>
    </row>
    <row r="1631" ht="12.75">
      <c r="B1631" s="48"/>
    </row>
    <row r="1632" ht="12.75">
      <c r="B1632" s="48"/>
    </row>
    <row r="1633" ht="12.75">
      <c r="B1633" s="48"/>
    </row>
    <row r="1634" ht="12.75">
      <c r="B1634" s="48"/>
    </row>
    <row r="1635" ht="12.75">
      <c r="B1635" s="48"/>
    </row>
    <row r="1636" ht="12.75">
      <c r="B1636" s="48"/>
    </row>
    <row r="1637" ht="12.75">
      <c r="B1637" s="48"/>
    </row>
    <row r="1638" ht="12.75">
      <c r="B1638" s="48"/>
    </row>
    <row r="1639" ht="12.75">
      <c r="B1639" s="48"/>
    </row>
    <row r="1640" ht="12.75">
      <c r="B1640" s="48"/>
    </row>
    <row r="1641" ht="12.75">
      <c r="B1641" s="48"/>
    </row>
    <row r="1642" ht="12.75">
      <c r="B1642" s="48"/>
    </row>
    <row r="1643" ht="12.75">
      <c r="B1643" s="48"/>
    </row>
    <row r="1644" ht="12.75">
      <c r="B1644" s="48"/>
    </row>
    <row r="1645" ht="12.75">
      <c r="B1645" s="48"/>
    </row>
    <row r="1646" ht="12.75">
      <c r="B1646" s="48"/>
    </row>
    <row r="1647" ht="12.75">
      <c r="B1647" s="48"/>
    </row>
    <row r="1648" ht="12.75">
      <c r="B1648" s="48"/>
    </row>
    <row r="1649" ht="12.75">
      <c r="B1649" s="48"/>
    </row>
    <row r="1650" ht="12.75">
      <c r="B1650" s="48"/>
    </row>
    <row r="1651" ht="12.75">
      <c r="B1651" s="48"/>
    </row>
    <row r="1652" ht="12.75">
      <c r="B1652" s="48"/>
    </row>
    <row r="1653" ht="12.75">
      <c r="B1653" s="48"/>
    </row>
    <row r="1654" ht="12.75">
      <c r="B1654" s="48"/>
    </row>
    <row r="1655" ht="12.75">
      <c r="B1655" s="48"/>
    </row>
    <row r="1656" ht="12.75">
      <c r="B1656" s="48"/>
    </row>
    <row r="1657" ht="12.75">
      <c r="B1657" s="48"/>
    </row>
    <row r="1658" ht="12.75">
      <c r="B1658" s="48"/>
    </row>
    <row r="1659" ht="12.75">
      <c r="B1659" s="48"/>
    </row>
    <row r="1660" ht="12.75">
      <c r="B1660" s="48"/>
    </row>
    <row r="1661" ht="12.75">
      <c r="B1661" s="48"/>
    </row>
    <row r="1662" ht="12.75">
      <c r="B1662" s="48"/>
    </row>
    <row r="1663" ht="12.75">
      <c r="B1663" s="48"/>
    </row>
    <row r="1664" ht="12.75">
      <c r="B1664" s="48"/>
    </row>
    <row r="1665" ht="12.75">
      <c r="B1665" s="48"/>
    </row>
    <row r="1666" ht="12.75">
      <c r="B1666" s="48"/>
    </row>
    <row r="1667" ht="12.75">
      <c r="B1667" s="48"/>
    </row>
    <row r="1668" ht="12.75">
      <c r="B1668" s="48"/>
    </row>
    <row r="1669" ht="12.75">
      <c r="B1669" s="48"/>
    </row>
    <row r="1670" ht="12.75">
      <c r="B1670" s="48"/>
    </row>
    <row r="1671" ht="12.75">
      <c r="B1671" s="48"/>
    </row>
    <row r="1672" ht="12.75">
      <c r="B1672" s="48"/>
    </row>
    <row r="1673" ht="12.75">
      <c r="B1673" s="48"/>
    </row>
    <row r="1674" ht="12.75">
      <c r="B1674" s="48"/>
    </row>
    <row r="1675" ht="12.75">
      <c r="B1675" s="48"/>
    </row>
    <row r="1676" ht="12.75">
      <c r="B1676" s="48"/>
    </row>
    <row r="1677" ht="12.75">
      <c r="B1677" s="48"/>
    </row>
    <row r="1678" ht="12.75">
      <c r="B1678" s="48"/>
    </row>
    <row r="1679" ht="12.75">
      <c r="B1679" s="48"/>
    </row>
    <row r="1680" ht="12.75">
      <c r="B1680" s="48"/>
    </row>
    <row r="1681" ht="12.75">
      <c r="B1681" s="48"/>
    </row>
    <row r="1682" ht="12.75">
      <c r="B1682" s="48"/>
    </row>
    <row r="1683" ht="12.75">
      <c r="B1683" s="48"/>
    </row>
    <row r="1684" ht="12.75">
      <c r="B1684" s="48"/>
    </row>
    <row r="1685" ht="12.75">
      <c r="B1685" s="48"/>
    </row>
    <row r="1686" ht="12.75">
      <c r="B1686" s="48"/>
    </row>
    <row r="1687" ht="12.75">
      <c r="B1687" s="48"/>
    </row>
    <row r="1688" ht="12.75">
      <c r="B1688" s="48"/>
    </row>
    <row r="1689" ht="12.75">
      <c r="B1689" s="48"/>
    </row>
    <row r="1690" ht="12.75">
      <c r="B1690" s="48"/>
    </row>
    <row r="1691" ht="12.75">
      <c r="B1691" s="48"/>
    </row>
    <row r="1692" ht="12.75">
      <c r="B1692" s="48"/>
    </row>
    <row r="1693" ht="12.75">
      <c r="B1693" s="48"/>
    </row>
    <row r="1694" ht="12.75">
      <c r="B1694" s="48"/>
    </row>
    <row r="1695" ht="12.75">
      <c r="B1695" s="48"/>
    </row>
    <row r="1696" ht="12.75">
      <c r="B1696" s="48"/>
    </row>
    <row r="1697" ht="12.75">
      <c r="B1697" s="48"/>
    </row>
    <row r="1698" ht="12.75">
      <c r="B1698" s="48"/>
    </row>
    <row r="1699" ht="12.75">
      <c r="B1699" s="48"/>
    </row>
    <row r="1700" ht="12.75">
      <c r="B1700" s="48"/>
    </row>
    <row r="1701" ht="12.75">
      <c r="B1701" s="48"/>
    </row>
    <row r="1702" ht="12.75">
      <c r="B1702" s="48"/>
    </row>
    <row r="1703" ht="12.75">
      <c r="B1703" s="48"/>
    </row>
    <row r="1704" ht="12.75">
      <c r="B1704" s="48"/>
    </row>
    <row r="1705" ht="12.75">
      <c r="B1705" s="48"/>
    </row>
    <row r="1706" ht="12.75">
      <c r="B1706" s="48"/>
    </row>
    <row r="1707" ht="12.75">
      <c r="B1707" s="48"/>
    </row>
    <row r="1708" ht="12.75">
      <c r="B1708" s="48"/>
    </row>
    <row r="1709" ht="12.75">
      <c r="B1709" s="48"/>
    </row>
    <row r="1710" ht="12.75">
      <c r="B1710" s="48"/>
    </row>
    <row r="1711" ht="12.75">
      <c r="B1711" s="48"/>
    </row>
    <row r="1712" ht="12.75">
      <c r="B1712" s="48"/>
    </row>
    <row r="1713" ht="12.75">
      <c r="B1713" s="48"/>
    </row>
    <row r="1714" ht="12.75">
      <c r="B1714" s="48"/>
    </row>
    <row r="1715" ht="12.75">
      <c r="B1715" s="48"/>
    </row>
    <row r="1716" ht="12.75">
      <c r="B1716" s="48"/>
    </row>
    <row r="1717" ht="12.75">
      <c r="B1717" s="48"/>
    </row>
    <row r="1718" ht="12.75">
      <c r="B1718" s="48"/>
    </row>
    <row r="1719" ht="12.75">
      <c r="B1719" s="48"/>
    </row>
    <row r="1720" ht="12.75">
      <c r="B1720" s="48"/>
    </row>
    <row r="1721" ht="12.75">
      <c r="B1721" s="48"/>
    </row>
    <row r="1722" ht="12.75">
      <c r="B1722" s="48"/>
    </row>
    <row r="1723" ht="12.75">
      <c r="B1723" s="48"/>
    </row>
    <row r="1724" ht="12.75">
      <c r="B1724" s="48"/>
    </row>
    <row r="1725" ht="12.75">
      <c r="B1725" s="48"/>
    </row>
    <row r="1726" ht="12.75">
      <c r="B1726" s="48"/>
    </row>
    <row r="1727" ht="12.75">
      <c r="B1727" s="48"/>
    </row>
    <row r="1728" ht="12.75">
      <c r="B1728" s="48"/>
    </row>
    <row r="1729" ht="12.75">
      <c r="B1729" s="48"/>
    </row>
    <row r="1730" ht="12.75">
      <c r="B1730" s="48"/>
    </row>
    <row r="1731" ht="12.75">
      <c r="B1731" s="48"/>
    </row>
    <row r="1732" ht="12.75">
      <c r="B1732" s="48"/>
    </row>
    <row r="1733" ht="12.75">
      <c r="B1733" s="48"/>
    </row>
    <row r="1734" ht="12.75">
      <c r="B1734" s="48"/>
    </row>
    <row r="1735" ht="12.75">
      <c r="B1735" s="48"/>
    </row>
    <row r="1736" ht="12.75">
      <c r="B1736" s="48"/>
    </row>
    <row r="1737" ht="12.75">
      <c r="B1737" s="48"/>
    </row>
    <row r="1738" ht="12.75">
      <c r="B1738" s="48"/>
    </row>
    <row r="1739" ht="12.75">
      <c r="B1739" s="48"/>
    </row>
    <row r="1740" ht="12.75">
      <c r="B1740" s="48"/>
    </row>
    <row r="1741" ht="12.75">
      <c r="B1741" s="48"/>
    </row>
    <row r="1742" ht="12.75">
      <c r="B1742" s="48"/>
    </row>
    <row r="1743" ht="12.75">
      <c r="B1743" s="48"/>
    </row>
    <row r="1744" ht="12.75">
      <c r="B1744" s="48"/>
    </row>
    <row r="1745" ht="12.75">
      <c r="B1745" s="48"/>
    </row>
    <row r="1746" ht="12.75">
      <c r="B1746" s="48"/>
    </row>
    <row r="1747" ht="12.75">
      <c r="B1747" s="48"/>
    </row>
    <row r="1748" ht="12.75">
      <c r="B1748" s="48"/>
    </row>
    <row r="1749" ht="12.75">
      <c r="B1749" s="48"/>
    </row>
    <row r="1750" ht="12.75">
      <c r="B1750" s="48"/>
    </row>
    <row r="1751" ht="12.75">
      <c r="B1751" s="48"/>
    </row>
    <row r="1752" ht="12.75">
      <c r="B1752" s="48"/>
    </row>
    <row r="1753" ht="12.75">
      <c r="B1753" s="48"/>
    </row>
    <row r="1754" ht="12.75">
      <c r="B1754" s="48"/>
    </row>
    <row r="1755" ht="12.75">
      <c r="B1755" s="48"/>
    </row>
    <row r="1756" ht="12.75">
      <c r="B1756" s="48"/>
    </row>
    <row r="1757" ht="12.75">
      <c r="B1757" s="48"/>
    </row>
    <row r="1758" ht="12.75">
      <c r="B1758" s="48"/>
    </row>
    <row r="1759" ht="12.75">
      <c r="B1759" s="48"/>
    </row>
    <row r="1760" ht="12.75">
      <c r="B1760" s="48"/>
    </row>
    <row r="1761" ht="12.75">
      <c r="B1761" s="48"/>
    </row>
    <row r="1762" ht="12.75">
      <c r="B1762" s="48"/>
    </row>
    <row r="1763" ht="12.75">
      <c r="B1763" s="48"/>
    </row>
    <row r="1764" ht="12.75">
      <c r="B1764" s="48"/>
    </row>
    <row r="1765" ht="12.75">
      <c r="B1765" s="48"/>
    </row>
    <row r="1766" ht="12.75">
      <c r="B1766" s="48"/>
    </row>
    <row r="1767" ht="12.75">
      <c r="B1767" s="48"/>
    </row>
    <row r="1768" ht="12.75">
      <c r="B1768" s="48"/>
    </row>
    <row r="1769" ht="12.75">
      <c r="B1769" s="48"/>
    </row>
    <row r="1770" ht="12.75">
      <c r="B1770" s="48"/>
    </row>
    <row r="1771" ht="12.75">
      <c r="B1771" s="48"/>
    </row>
    <row r="1772" ht="12.75">
      <c r="B1772" s="48"/>
    </row>
    <row r="1773" ht="12.75">
      <c r="B1773" s="48"/>
    </row>
    <row r="1774" ht="12.75">
      <c r="B1774" s="48"/>
    </row>
    <row r="1775" ht="12.75">
      <c r="B1775" s="48"/>
    </row>
    <row r="1776" ht="12.75">
      <c r="B1776" s="48"/>
    </row>
    <row r="1777" ht="12.75">
      <c r="B1777" s="48"/>
    </row>
    <row r="1778" ht="12.75">
      <c r="B1778" s="48"/>
    </row>
    <row r="1779" ht="12.75">
      <c r="B1779" s="48"/>
    </row>
    <row r="1780" ht="12.75">
      <c r="B1780" s="48"/>
    </row>
    <row r="1781" ht="12.75">
      <c r="B1781" s="48"/>
    </row>
    <row r="1782" ht="12.75">
      <c r="B1782" s="48"/>
    </row>
    <row r="1783" ht="12.75">
      <c r="B1783" s="48"/>
    </row>
    <row r="1784" ht="12.75">
      <c r="B1784" s="48"/>
    </row>
    <row r="1785" ht="12.75">
      <c r="B1785" s="48"/>
    </row>
    <row r="1786" ht="12.75">
      <c r="B1786" s="48"/>
    </row>
    <row r="1787" ht="12.75">
      <c r="B1787" s="48"/>
    </row>
    <row r="1788" ht="12.75">
      <c r="B1788" s="48"/>
    </row>
    <row r="1789" ht="12.75">
      <c r="B1789" s="48"/>
    </row>
    <row r="1790" ht="12.75">
      <c r="B1790" s="48"/>
    </row>
    <row r="1791" ht="12.75">
      <c r="B1791" s="48"/>
    </row>
    <row r="1792" ht="12.75">
      <c r="B1792" s="48"/>
    </row>
    <row r="1793" ht="12.75">
      <c r="B1793" s="48"/>
    </row>
    <row r="1794" ht="12.75">
      <c r="B1794" s="48"/>
    </row>
    <row r="1795" ht="12.75">
      <c r="B1795" s="48"/>
    </row>
    <row r="1796" ht="12.75">
      <c r="B1796" s="48"/>
    </row>
    <row r="1797" ht="12.75">
      <c r="B1797" s="48"/>
    </row>
    <row r="1798" ht="12.75">
      <c r="B1798" s="48"/>
    </row>
    <row r="1799" ht="12.75">
      <c r="B1799" s="48"/>
    </row>
    <row r="1800" ht="12.75">
      <c r="B1800" s="48"/>
    </row>
    <row r="1801" ht="12.75">
      <c r="B1801" s="48"/>
    </row>
    <row r="1802" ht="12.75">
      <c r="B1802" s="48"/>
    </row>
    <row r="1803" ht="12.75">
      <c r="B1803" s="48"/>
    </row>
    <row r="1804" ht="12.75">
      <c r="B1804" s="48"/>
    </row>
    <row r="1805" ht="12.75">
      <c r="B1805" s="48"/>
    </row>
    <row r="1806" ht="12.75">
      <c r="B1806" s="48"/>
    </row>
    <row r="1807" ht="12.75">
      <c r="B1807" s="48"/>
    </row>
    <row r="1808" ht="12.75">
      <c r="B1808" s="48"/>
    </row>
    <row r="1809" ht="12.75">
      <c r="B1809" s="48"/>
    </row>
    <row r="1810" ht="12.75">
      <c r="B1810" s="48"/>
    </row>
    <row r="1811" ht="12.75">
      <c r="B1811" s="48"/>
    </row>
    <row r="1812" ht="12.75">
      <c r="B1812" s="48"/>
    </row>
    <row r="1813" ht="12.75">
      <c r="B1813" s="48"/>
    </row>
    <row r="1814" ht="12.75">
      <c r="B1814" s="48"/>
    </row>
    <row r="1815" ht="12.75">
      <c r="B1815" s="48"/>
    </row>
    <row r="1816" ht="12.75">
      <c r="B1816" s="48"/>
    </row>
    <row r="1817" ht="12.75">
      <c r="B1817" s="48"/>
    </row>
    <row r="1818" ht="12.75">
      <c r="B1818" s="48"/>
    </row>
    <row r="1819" ht="12.75">
      <c r="B1819" s="48"/>
    </row>
    <row r="1820" ht="12.75">
      <c r="B1820" s="48"/>
    </row>
    <row r="1821" ht="12.75">
      <c r="B1821" s="48"/>
    </row>
    <row r="1822" ht="12.75">
      <c r="B1822" s="48"/>
    </row>
    <row r="1823" ht="12.75">
      <c r="B1823" s="48"/>
    </row>
    <row r="1824" ht="12.75">
      <c r="B1824" s="48"/>
    </row>
    <row r="1825" ht="12.75">
      <c r="B1825" s="48"/>
    </row>
    <row r="1826" ht="12.75">
      <c r="B1826" s="48"/>
    </row>
    <row r="1827" ht="12.75">
      <c r="B1827" s="48"/>
    </row>
    <row r="1828" ht="12.75">
      <c r="B1828" s="48"/>
    </row>
    <row r="1829" ht="12.75">
      <c r="B1829" s="48"/>
    </row>
    <row r="1830" ht="12.75">
      <c r="B1830" s="48"/>
    </row>
    <row r="1831" ht="12.75">
      <c r="B1831" s="48"/>
    </row>
    <row r="1832" ht="12.75">
      <c r="B1832" s="48"/>
    </row>
    <row r="1833" ht="12.75">
      <c r="B1833" s="48"/>
    </row>
    <row r="1834" ht="12.75">
      <c r="B1834" s="48"/>
    </row>
    <row r="1835" ht="12.75">
      <c r="B1835" s="48"/>
    </row>
    <row r="1836" ht="12.75">
      <c r="B1836" s="48"/>
    </row>
    <row r="1837" ht="12.75">
      <c r="B1837" s="48"/>
    </row>
    <row r="1838" ht="12.75">
      <c r="B1838" s="48"/>
    </row>
    <row r="1839" ht="12.75">
      <c r="B1839" s="48"/>
    </row>
    <row r="1840" ht="12.75">
      <c r="B1840" s="48"/>
    </row>
  </sheetData>
  <mergeCells count="8">
    <mergeCell ref="A6:D6"/>
    <mergeCell ref="A10:A11"/>
    <mergeCell ref="B10:C10"/>
    <mergeCell ref="D10:D11"/>
    <mergeCell ref="B1:D1"/>
    <mergeCell ref="B2:D2"/>
    <mergeCell ref="B3:D3"/>
    <mergeCell ref="B4:D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3" sqref="B3:E3"/>
    </sheetView>
  </sheetViews>
  <sheetFormatPr defaultColWidth="9.00390625" defaultRowHeight="12.75"/>
  <cols>
    <col min="1" max="1" width="24.75390625" style="36" customWidth="1"/>
    <col min="2" max="2" width="45.875" style="36" customWidth="1"/>
    <col min="3" max="3" width="9.75390625" style="36" customWidth="1"/>
    <col min="4" max="4" width="8.625" style="36" customWidth="1"/>
    <col min="5" max="5" width="8.125" style="36" customWidth="1"/>
    <col min="6" max="16384" width="9.125" style="36" customWidth="1"/>
  </cols>
  <sheetData>
    <row r="1" spans="1:5" ht="16.5" customHeight="1">
      <c r="A1" s="22"/>
      <c r="B1" s="22"/>
      <c r="C1" s="174" t="s">
        <v>385</v>
      </c>
      <c r="D1" s="174"/>
      <c r="E1" s="174"/>
    </row>
    <row r="2" spans="1:5" ht="16.5" customHeight="1">
      <c r="A2" s="22"/>
      <c r="B2" s="172" t="s">
        <v>545</v>
      </c>
      <c r="C2" s="172"/>
      <c r="D2" s="172"/>
      <c r="E2" s="172"/>
    </row>
    <row r="3" spans="1:5" ht="17.25" customHeight="1">
      <c r="A3" s="22"/>
      <c r="B3" s="172" t="s">
        <v>544</v>
      </c>
      <c r="C3" s="172"/>
      <c r="D3" s="172"/>
      <c r="E3" s="172"/>
    </row>
    <row r="4" spans="1:5" ht="19.5" customHeight="1">
      <c r="A4" s="22"/>
      <c r="B4" s="22"/>
      <c r="C4" s="174" t="s">
        <v>40</v>
      </c>
      <c r="D4" s="174"/>
      <c r="E4" s="174"/>
    </row>
    <row r="5" spans="1:5" ht="13.5" customHeight="1">
      <c r="A5" s="23"/>
      <c r="B5" s="22"/>
      <c r="C5" s="22"/>
      <c r="D5" s="22"/>
      <c r="E5" s="22"/>
    </row>
    <row r="6" spans="1:5" ht="84.75" customHeight="1">
      <c r="A6" s="182" t="s">
        <v>115</v>
      </c>
      <c r="B6" s="182"/>
      <c r="C6" s="182"/>
      <c r="D6" s="182"/>
      <c r="E6" s="182"/>
    </row>
    <row r="7" spans="1:5" ht="16.5">
      <c r="A7" s="146"/>
      <c r="B7" s="22"/>
      <c r="C7" s="111"/>
      <c r="D7" s="111"/>
      <c r="E7" s="111" t="s">
        <v>86</v>
      </c>
    </row>
    <row r="8" spans="1:5" ht="57.75" customHeight="1">
      <c r="A8" s="1" t="s">
        <v>84</v>
      </c>
      <c r="B8" s="1" t="s">
        <v>87</v>
      </c>
      <c r="C8" s="115" t="s">
        <v>242</v>
      </c>
      <c r="D8" s="115" t="s">
        <v>243</v>
      </c>
      <c r="E8" s="115" t="s">
        <v>236</v>
      </c>
    </row>
    <row r="9" spans="1:5" ht="29.25" customHeight="1" hidden="1">
      <c r="A9" s="32"/>
      <c r="B9" s="32" t="s">
        <v>254</v>
      </c>
      <c r="C9" s="116">
        <f>SUM(C14)+C10</f>
        <v>591.9399999999987</v>
      </c>
      <c r="D9" s="116">
        <f>SUM(D14)+D10</f>
        <v>469.3299999999999</v>
      </c>
      <c r="E9" s="116">
        <f>D9*100/C9</f>
        <v>79.28675203567946</v>
      </c>
    </row>
    <row r="10" spans="1:5" ht="45" customHeight="1" hidden="1">
      <c r="A10" s="32" t="s">
        <v>260</v>
      </c>
      <c r="B10" s="32" t="s">
        <v>255</v>
      </c>
      <c r="C10" s="116">
        <f>SUM(C11:C12)</f>
        <v>0</v>
      </c>
      <c r="D10" s="116">
        <f>SUM(D11:D12)</f>
        <v>0</v>
      </c>
      <c r="E10" s="116" t="s">
        <v>185</v>
      </c>
    </row>
    <row r="11" spans="1:5" ht="60" customHeight="1" hidden="1">
      <c r="A11" s="32" t="s">
        <v>261</v>
      </c>
      <c r="B11" s="32" t="s">
        <v>256</v>
      </c>
      <c r="C11" s="116">
        <v>0</v>
      </c>
      <c r="D11" s="116">
        <v>0</v>
      </c>
      <c r="E11" s="116" t="s">
        <v>185</v>
      </c>
    </row>
    <row r="12" spans="1:5" ht="60.75" customHeight="1" hidden="1">
      <c r="A12" s="32" t="s">
        <v>262</v>
      </c>
      <c r="B12" s="32" t="s">
        <v>211</v>
      </c>
      <c r="C12" s="116">
        <v>0</v>
      </c>
      <c r="D12" s="116">
        <v>0</v>
      </c>
      <c r="E12" s="116" t="s">
        <v>185</v>
      </c>
    </row>
    <row r="13" spans="1:5" ht="31.5" customHeight="1">
      <c r="A13" s="39" t="s">
        <v>318</v>
      </c>
      <c r="B13" s="32" t="s">
        <v>384</v>
      </c>
      <c r="C13" s="116">
        <f>C14</f>
        <v>591.9399999999987</v>
      </c>
      <c r="D13" s="116">
        <f>D14</f>
        <v>469.3299999999999</v>
      </c>
      <c r="E13" s="116">
        <f>C13/D13*100</f>
        <v>126.12447531587556</v>
      </c>
    </row>
    <row r="14" spans="1:5" ht="31.5" customHeight="1">
      <c r="A14" s="39" t="s">
        <v>317</v>
      </c>
      <c r="B14" s="32" t="s">
        <v>257</v>
      </c>
      <c r="C14" s="164">
        <f>SUM(C15,C19)-C10</f>
        <v>591.9399999999987</v>
      </c>
      <c r="D14" s="164">
        <f>SUM(D15,D19)-D10</f>
        <v>469.3299999999999</v>
      </c>
      <c r="E14" s="164">
        <f>C14/D14*100</f>
        <v>126.12447531587556</v>
      </c>
    </row>
    <row r="15" spans="1:5" ht="17.25" customHeight="1">
      <c r="A15" s="39" t="s">
        <v>316</v>
      </c>
      <c r="B15" s="32" t="s">
        <v>88</v>
      </c>
      <c r="C15" s="116">
        <f aca="true" t="shared" si="0" ref="C15:D17">C16</f>
        <v>-22000.100000000002</v>
      </c>
      <c r="D15" s="116">
        <f t="shared" si="0"/>
        <v>-4390.5</v>
      </c>
      <c r="E15" s="116">
        <f>D15/C15*100</f>
        <v>19.956727469420592</v>
      </c>
    </row>
    <row r="16" spans="1:5" ht="17.25" customHeight="1">
      <c r="A16" s="39" t="s">
        <v>315</v>
      </c>
      <c r="B16" s="32" t="s">
        <v>89</v>
      </c>
      <c r="C16" s="116">
        <f t="shared" si="0"/>
        <v>-22000.100000000002</v>
      </c>
      <c r="D16" s="116">
        <f t="shared" si="0"/>
        <v>-4390.5</v>
      </c>
      <c r="E16" s="116">
        <f aca="true" t="shared" si="1" ref="E16:E22">D16/C16*100</f>
        <v>19.956727469420592</v>
      </c>
    </row>
    <row r="17" spans="1:5" ht="30.75" customHeight="1">
      <c r="A17" s="39" t="s">
        <v>314</v>
      </c>
      <c r="B17" s="32" t="s">
        <v>90</v>
      </c>
      <c r="C17" s="116">
        <f t="shared" si="0"/>
        <v>-22000.100000000002</v>
      </c>
      <c r="D17" s="116">
        <f t="shared" si="0"/>
        <v>-4390.5</v>
      </c>
      <c r="E17" s="116">
        <f t="shared" si="1"/>
        <v>19.956727469420592</v>
      </c>
    </row>
    <row r="18" spans="1:5" ht="30.75" customHeight="1">
      <c r="A18" s="39" t="s">
        <v>91</v>
      </c>
      <c r="B18" s="32" t="s">
        <v>258</v>
      </c>
      <c r="C18" s="116">
        <f>-'Пр. 1 '!C24</f>
        <v>-22000.100000000002</v>
      </c>
      <c r="D18" s="116">
        <f>-'Пр. 1 '!D24</f>
        <v>-4390.5</v>
      </c>
      <c r="E18" s="116">
        <f t="shared" si="1"/>
        <v>19.956727469420592</v>
      </c>
    </row>
    <row r="19" spans="1:5" ht="15.75" customHeight="1">
      <c r="A19" s="39" t="s">
        <v>313</v>
      </c>
      <c r="B19" s="32" t="s">
        <v>92</v>
      </c>
      <c r="C19" s="116">
        <f aca="true" t="shared" si="2" ref="C19:D21">C20</f>
        <v>22592.04</v>
      </c>
      <c r="D19" s="116">
        <f t="shared" si="2"/>
        <v>4859.83</v>
      </c>
      <c r="E19" s="116">
        <f t="shared" si="1"/>
        <v>21.511249094813927</v>
      </c>
    </row>
    <row r="20" spans="1:5" ht="15.75" customHeight="1">
      <c r="A20" s="39" t="s">
        <v>312</v>
      </c>
      <c r="B20" s="32" t="s">
        <v>93</v>
      </c>
      <c r="C20" s="116">
        <f t="shared" si="2"/>
        <v>22592.04</v>
      </c>
      <c r="D20" s="116">
        <f t="shared" si="2"/>
        <v>4859.83</v>
      </c>
      <c r="E20" s="116">
        <f t="shared" si="1"/>
        <v>21.511249094813927</v>
      </c>
    </row>
    <row r="21" spans="1:5" ht="30" customHeight="1">
      <c r="A21" s="39" t="s">
        <v>311</v>
      </c>
      <c r="B21" s="32" t="s">
        <v>94</v>
      </c>
      <c r="C21" s="116">
        <f t="shared" si="2"/>
        <v>22592.04</v>
      </c>
      <c r="D21" s="116">
        <f t="shared" si="2"/>
        <v>4859.83</v>
      </c>
      <c r="E21" s="116">
        <f t="shared" si="1"/>
        <v>21.511249094813927</v>
      </c>
    </row>
    <row r="22" spans="1:5" ht="30.75" customHeight="1">
      <c r="A22" s="39" t="s">
        <v>95</v>
      </c>
      <c r="B22" s="32" t="s">
        <v>259</v>
      </c>
      <c r="C22" s="116">
        <f>'Пр 4'!E9</f>
        <v>22592.04</v>
      </c>
      <c r="D22" s="116">
        <f>'Пр 4'!F9</f>
        <v>4859.83</v>
      </c>
      <c r="E22" s="116">
        <f t="shared" si="1"/>
        <v>21.511249094813927</v>
      </c>
    </row>
    <row r="23" spans="1:3" ht="15.75">
      <c r="A23" s="168"/>
      <c r="B23" s="169"/>
      <c r="C23" s="170"/>
    </row>
    <row r="24" ht="15.75" customHeight="1">
      <c r="A24" s="9"/>
    </row>
    <row r="25" spans="1:3" s="118" customFormat="1" ht="16.5">
      <c r="A25" s="22" t="s">
        <v>542</v>
      </c>
      <c r="B25" s="22"/>
      <c r="C25" s="22" t="s">
        <v>543</v>
      </c>
    </row>
    <row r="26" spans="1:3" s="118" customFormat="1" ht="16.5" customHeight="1">
      <c r="A26" s="22"/>
      <c r="C26" s="128"/>
    </row>
  </sheetData>
  <mergeCells count="5">
    <mergeCell ref="A6:E6"/>
    <mergeCell ref="C1:E1"/>
    <mergeCell ref="B2:E2"/>
    <mergeCell ref="C4:E4"/>
    <mergeCell ref="B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2" sqref="B2:E3"/>
    </sheetView>
  </sheetViews>
  <sheetFormatPr defaultColWidth="9.00390625" defaultRowHeight="12.75"/>
  <cols>
    <col min="1" max="1" width="20.875" style="36" customWidth="1"/>
    <col min="2" max="2" width="43.625" style="36" customWidth="1"/>
    <col min="3" max="5" width="7.375" style="36" customWidth="1"/>
    <col min="6" max="16384" width="9.125" style="36" customWidth="1"/>
  </cols>
  <sheetData>
    <row r="1" s="7" customFormat="1" ht="15" customHeight="1">
      <c r="C1" s="8" t="s">
        <v>131</v>
      </c>
    </row>
    <row r="2" spans="2:5" s="7" customFormat="1" ht="15" customHeight="1">
      <c r="B2" s="172" t="s">
        <v>545</v>
      </c>
      <c r="C2" s="172"/>
      <c r="D2" s="172"/>
      <c r="E2" s="172"/>
    </row>
    <row r="3" spans="2:5" s="7" customFormat="1" ht="15" customHeight="1">
      <c r="B3" s="172" t="s">
        <v>544</v>
      </c>
      <c r="C3" s="172"/>
      <c r="D3" s="172"/>
      <c r="E3" s="172"/>
    </row>
    <row r="4" spans="2:5" s="7" customFormat="1" ht="15" customHeight="1">
      <c r="B4" s="172" t="s">
        <v>186</v>
      </c>
      <c r="C4" s="172"/>
      <c r="D4" s="172"/>
      <c r="E4" s="172"/>
    </row>
    <row r="5" ht="17.25" customHeight="1">
      <c r="A5" s="9"/>
    </row>
    <row r="6" spans="1:5" ht="30.75" customHeight="1">
      <c r="A6" s="173" t="s">
        <v>245</v>
      </c>
      <c r="B6" s="173"/>
      <c r="C6" s="173"/>
      <c r="D6" s="173"/>
      <c r="E6" s="173"/>
    </row>
    <row r="7" spans="4:5" ht="12.75" customHeight="1">
      <c r="D7" s="14"/>
      <c r="E7" s="3" t="s">
        <v>86</v>
      </c>
    </row>
    <row r="8" spans="1:5" ht="45.75" customHeight="1">
      <c r="A8" s="1" t="s">
        <v>84</v>
      </c>
      <c r="B8" s="1" t="s">
        <v>139</v>
      </c>
      <c r="C8" s="115" t="s">
        <v>242</v>
      </c>
      <c r="D8" s="115" t="s">
        <v>243</v>
      </c>
      <c r="E8" s="115" t="s">
        <v>236</v>
      </c>
    </row>
    <row r="9" spans="1:5" s="25" customFormat="1" ht="15.75" customHeight="1">
      <c r="A9" s="88" t="s">
        <v>98</v>
      </c>
      <c r="B9" s="89" t="s">
        <v>126</v>
      </c>
      <c r="C9" s="6">
        <f>C10</f>
        <v>7793</v>
      </c>
      <c r="D9" s="6">
        <f>D10</f>
        <v>1926.8999999999999</v>
      </c>
      <c r="E9" s="12">
        <f>D9/C9*100</f>
        <v>24.726036186321053</v>
      </c>
    </row>
    <row r="10" spans="1:5" s="25" customFormat="1" ht="29.25" customHeight="1">
      <c r="A10" s="88" t="s">
        <v>100</v>
      </c>
      <c r="B10" s="89" t="s">
        <v>101</v>
      </c>
      <c r="C10" s="13">
        <f>C11+C13+C15+C17</f>
        <v>7793</v>
      </c>
      <c r="D10" s="13">
        <f>D11+D13+D15+D17</f>
        <v>1926.8999999999999</v>
      </c>
      <c r="E10" s="12">
        <f aca="true" t="shared" si="0" ref="E10:E17">D10/C10*100</f>
        <v>24.726036186321053</v>
      </c>
    </row>
    <row r="11" spans="1:5" s="25" customFormat="1" ht="29.25" customHeight="1">
      <c r="A11" s="88" t="s">
        <v>241</v>
      </c>
      <c r="B11" s="89" t="s">
        <v>29</v>
      </c>
      <c r="C11" s="13">
        <f aca="true" t="shared" si="1" ref="C11:D13">C12</f>
        <v>2335.7</v>
      </c>
      <c r="D11" s="13">
        <f t="shared" si="1"/>
        <v>583.9</v>
      </c>
      <c r="E11" s="12">
        <f t="shared" si="0"/>
        <v>24.998929657062124</v>
      </c>
    </row>
    <row r="12" spans="1:5" s="25" customFormat="1" ht="29.25" customHeight="1">
      <c r="A12" s="88" t="s">
        <v>278</v>
      </c>
      <c r="B12" s="89" t="s">
        <v>29</v>
      </c>
      <c r="C12" s="13">
        <f>'Пр. 1 '!C17</f>
        <v>2335.7</v>
      </c>
      <c r="D12" s="13">
        <f>'Пр. 1 '!D17</f>
        <v>583.9</v>
      </c>
      <c r="E12" s="12">
        <f t="shared" si="0"/>
        <v>24.998929657062124</v>
      </c>
    </row>
    <row r="13" spans="1:5" s="25" customFormat="1" ht="15.75" customHeight="1">
      <c r="A13" s="88" t="s">
        <v>240</v>
      </c>
      <c r="B13" s="89" t="s">
        <v>208</v>
      </c>
      <c r="C13" s="13">
        <f t="shared" si="1"/>
        <v>5051.4</v>
      </c>
      <c r="D13" s="13">
        <f t="shared" si="1"/>
        <v>1238.7</v>
      </c>
      <c r="E13" s="12">
        <f t="shared" si="0"/>
        <v>24.5219147167122</v>
      </c>
    </row>
    <row r="14" spans="1:5" s="25" customFormat="1" ht="16.5" customHeight="1">
      <c r="A14" s="88" t="s">
        <v>279</v>
      </c>
      <c r="B14" s="89" t="s">
        <v>208</v>
      </c>
      <c r="C14" s="13">
        <f>'Пр. 1 '!C22</f>
        <v>5051.4</v>
      </c>
      <c r="D14" s="13">
        <f>'Пр. 1 '!D22</f>
        <v>1238.7</v>
      </c>
      <c r="E14" s="12">
        <f t="shared" si="0"/>
        <v>24.5219147167122</v>
      </c>
    </row>
    <row r="15" spans="1:5" s="25" customFormat="1" ht="45" customHeight="1">
      <c r="A15" s="88" t="s">
        <v>239</v>
      </c>
      <c r="B15" s="89" t="s">
        <v>207</v>
      </c>
      <c r="C15" s="13">
        <f>C16</f>
        <v>3.8</v>
      </c>
      <c r="D15" s="13">
        <f>D16</f>
        <v>3.8</v>
      </c>
      <c r="E15" s="12">
        <f t="shared" si="0"/>
        <v>100</v>
      </c>
    </row>
    <row r="16" spans="1:5" s="25" customFormat="1" ht="15.75" customHeight="1">
      <c r="A16" s="88" t="s">
        <v>281</v>
      </c>
      <c r="B16" s="89" t="s">
        <v>207</v>
      </c>
      <c r="C16" s="13">
        <f>'Пр. 1 '!C20</f>
        <v>3.8</v>
      </c>
      <c r="D16" s="13">
        <f>'Пр. 1 '!D20</f>
        <v>3.8</v>
      </c>
      <c r="E16" s="12">
        <f t="shared" si="0"/>
        <v>100</v>
      </c>
    </row>
    <row r="17" spans="1:5" s="25" customFormat="1" ht="29.25" customHeight="1">
      <c r="A17" s="88" t="s">
        <v>280</v>
      </c>
      <c r="B17" s="89" t="s">
        <v>206</v>
      </c>
      <c r="C17" s="13">
        <f>'Пр. 1 '!C19</f>
        <v>402.1</v>
      </c>
      <c r="D17" s="13">
        <f>'Пр. 1 '!D19</f>
        <v>100.5</v>
      </c>
      <c r="E17" s="12">
        <f t="shared" si="0"/>
        <v>24.993782641134043</v>
      </c>
    </row>
    <row r="18" ht="15.75" customHeight="1">
      <c r="A18" s="5"/>
    </row>
    <row r="19" spans="1:3" ht="16.5">
      <c r="A19" s="22" t="s">
        <v>542</v>
      </c>
      <c r="B19" s="22"/>
      <c r="C19" s="22" t="s">
        <v>543</v>
      </c>
    </row>
    <row r="20" spans="1:5" ht="16.5">
      <c r="A20" s="22"/>
      <c r="B20" s="128"/>
      <c r="C20" s="174"/>
      <c r="D20" s="174"/>
      <c r="E20" s="174"/>
    </row>
  </sheetData>
  <mergeCells count="5">
    <mergeCell ref="B2:E2"/>
    <mergeCell ref="B4:E4"/>
    <mergeCell ref="A6:E6"/>
    <mergeCell ref="C20:E20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3" sqref="B3:E3"/>
    </sheetView>
  </sheetViews>
  <sheetFormatPr defaultColWidth="9.00390625" defaultRowHeight="12.75"/>
  <cols>
    <col min="1" max="1" width="21.25390625" style="36" customWidth="1"/>
    <col min="2" max="2" width="50.125" style="36" customWidth="1"/>
    <col min="3" max="5" width="7.75390625" style="36" customWidth="1"/>
    <col min="6" max="16384" width="9.125" style="36" customWidth="1"/>
  </cols>
  <sheetData>
    <row r="1" s="7" customFormat="1" ht="15.75" customHeight="1">
      <c r="C1" s="8" t="s">
        <v>130</v>
      </c>
    </row>
    <row r="2" spans="2:5" s="7" customFormat="1" ht="17.25" customHeight="1">
      <c r="B2" s="172" t="s">
        <v>545</v>
      </c>
      <c r="C2" s="172"/>
      <c r="D2" s="172"/>
      <c r="E2" s="172"/>
    </row>
    <row r="3" spans="2:5" s="7" customFormat="1" ht="16.5" customHeight="1">
      <c r="B3" s="172" t="s">
        <v>544</v>
      </c>
      <c r="C3" s="172"/>
      <c r="D3" s="172"/>
      <c r="E3" s="172"/>
    </row>
    <row r="4" spans="2:5" s="7" customFormat="1" ht="16.5" customHeight="1">
      <c r="B4" s="3"/>
      <c r="C4" s="171" t="s">
        <v>188</v>
      </c>
      <c r="D4" s="171"/>
      <c r="E4" s="171"/>
    </row>
    <row r="5" ht="12.75" customHeight="1">
      <c r="A5" s="9"/>
    </row>
    <row r="6" spans="1:5" ht="30.75" customHeight="1">
      <c r="A6" s="173" t="s">
        <v>246</v>
      </c>
      <c r="B6" s="173"/>
      <c r="C6" s="173"/>
      <c r="D6" s="173"/>
      <c r="E6" s="173"/>
    </row>
    <row r="7" spans="3:5" ht="12.75" customHeight="1">
      <c r="C7" s="46"/>
      <c r="D7" s="46"/>
      <c r="E7" s="46" t="s">
        <v>86</v>
      </c>
    </row>
    <row r="8" spans="1:5" ht="45" customHeight="1">
      <c r="A8" s="129" t="s">
        <v>84</v>
      </c>
      <c r="B8" s="129" t="s">
        <v>139</v>
      </c>
      <c r="C8" s="115" t="s">
        <v>242</v>
      </c>
      <c r="D8" s="115" t="s">
        <v>243</v>
      </c>
      <c r="E8" s="115" t="s">
        <v>236</v>
      </c>
    </row>
    <row r="9" spans="1:5" ht="15" customHeight="1">
      <c r="A9" s="91" t="s">
        <v>98</v>
      </c>
      <c r="B9" s="92" t="s">
        <v>126</v>
      </c>
      <c r="C9" s="6">
        <f>C10+C13+C15</f>
        <v>2238.4</v>
      </c>
      <c r="D9" s="6">
        <f>D10+D13+D15</f>
        <v>527.6</v>
      </c>
      <c r="E9" s="13">
        <f aca="true" t="shared" si="0" ref="E9:E16">D9/C9*100</f>
        <v>23.570407433881343</v>
      </c>
    </row>
    <row r="10" spans="1:5" ht="28.5" customHeight="1">
      <c r="A10" s="91" t="s">
        <v>100</v>
      </c>
      <c r="B10" s="92" t="s">
        <v>101</v>
      </c>
      <c r="C10" s="13">
        <f>C11+C13</f>
        <v>2298.4</v>
      </c>
      <c r="D10" s="13">
        <f>D11+D13</f>
        <v>587.6</v>
      </c>
      <c r="E10" s="13">
        <f t="shared" si="0"/>
        <v>25.565610859728505</v>
      </c>
    </row>
    <row r="11" spans="1:5" ht="13.5" customHeight="1">
      <c r="A11" s="91" t="s">
        <v>283</v>
      </c>
      <c r="B11" s="93" t="s">
        <v>205</v>
      </c>
      <c r="C11" s="13">
        <f>C12</f>
        <v>2298.4</v>
      </c>
      <c r="D11" s="13">
        <f>D12</f>
        <v>587.6</v>
      </c>
      <c r="E11" s="13">
        <f t="shared" si="0"/>
        <v>25.565610859728505</v>
      </c>
    </row>
    <row r="12" spans="1:5" ht="29.25" customHeight="1">
      <c r="A12" s="94" t="s">
        <v>278</v>
      </c>
      <c r="B12" s="93" t="s">
        <v>29</v>
      </c>
      <c r="C12" s="13">
        <f>'Пр. 1 '!C18</f>
        <v>2298.4</v>
      </c>
      <c r="D12" s="13">
        <f>'Пр. 1 '!D18</f>
        <v>587.6</v>
      </c>
      <c r="E12" s="13">
        <f t="shared" si="0"/>
        <v>25.565610859728505</v>
      </c>
    </row>
    <row r="13" spans="1:5" ht="15.75" customHeight="1" hidden="1">
      <c r="A13" s="94" t="s">
        <v>284</v>
      </c>
      <c r="B13" s="93" t="s">
        <v>310</v>
      </c>
      <c r="C13" s="6">
        <f>C14</f>
        <v>0</v>
      </c>
      <c r="D13" s="6">
        <f>D14</f>
        <v>0</v>
      </c>
      <c r="E13" s="13" t="e">
        <f t="shared" si="0"/>
        <v>#DIV/0!</v>
      </c>
    </row>
    <row r="14" spans="1:5" ht="75" customHeight="1" hidden="1">
      <c r="A14" s="94" t="s">
        <v>282</v>
      </c>
      <c r="B14" s="93" t="s">
        <v>309</v>
      </c>
      <c r="C14" s="6">
        <f>'Пр. 1 '!C21</f>
        <v>0</v>
      </c>
      <c r="D14" s="6">
        <f>'Пр. 1 '!D21</f>
        <v>0</v>
      </c>
      <c r="E14" s="13" t="e">
        <f t="shared" si="0"/>
        <v>#DIV/0!</v>
      </c>
    </row>
    <row r="15" spans="1:5" ht="45.75" customHeight="1">
      <c r="A15" s="90" t="s">
        <v>324</v>
      </c>
      <c r="B15" s="92" t="s">
        <v>209</v>
      </c>
      <c r="C15" s="6">
        <f>C16</f>
        <v>-60</v>
      </c>
      <c r="D15" s="6">
        <f>D16</f>
        <v>-60</v>
      </c>
      <c r="E15" s="13">
        <f t="shared" si="0"/>
        <v>100</v>
      </c>
    </row>
    <row r="16" spans="1:5" ht="59.25" customHeight="1">
      <c r="A16" s="90" t="s">
        <v>285</v>
      </c>
      <c r="B16" s="92" t="s">
        <v>286</v>
      </c>
      <c r="C16" s="6">
        <f>'Пр. 1 '!C23</f>
        <v>-60</v>
      </c>
      <c r="D16" s="6">
        <f>'Пр. 1 '!D23</f>
        <v>-60</v>
      </c>
      <c r="E16" s="13">
        <f t="shared" si="0"/>
        <v>100</v>
      </c>
    </row>
    <row r="17" spans="1:5" s="118" customFormat="1" ht="33.75" customHeight="1">
      <c r="A17" s="130" t="s">
        <v>542</v>
      </c>
      <c r="B17" s="22"/>
      <c r="C17" s="22" t="s">
        <v>543</v>
      </c>
      <c r="D17" s="22"/>
      <c r="E17" s="22"/>
    </row>
    <row r="18" spans="1:5" s="118" customFormat="1" ht="18.75" customHeight="1">
      <c r="A18" s="22"/>
      <c r="B18" s="22"/>
      <c r="C18" s="128"/>
      <c r="D18" s="22"/>
      <c r="E18" s="128"/>
    </row>
    <row r="19" spans="1:5" ht="12.75">
      <c r="A19" s="15"/>
      <c r="B19" s="15"/>
      <c r="C19" s="15"/>
      <c r="D19" s="15"/>
      <c r="E19" s="15"/>
    </row>
  </sheetData>
  <mergeCells count="4">
    <mergeCell ref="B3:E3"/>
    <mergeCell ref="A6:E6"/>
    <mergeCell ref="B2:E2"/>
    <mergeCell ref="C4:E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4" sqref="C4:G4"/>
    </sheetView>
  </sheetViews>
  <sheetFormatPr defaultColWidth="9.00390625" defaultRowHeight="12.75"/>
  <cols>
    <col min="1" max="1" width="4.375" style="36" customWidth="1"/>
    <col min="2" max="2" width="57.375" style="36" customWidth="1"/>
    <col min="3" max="3" width="5.00390625" style="36" customWidth="1"/>
    <col min="4" max="4" width="5.125" style="36" customWidth="1"/>
    <col min="5" max="5" width="8.375" style="36" customWidth="1"/>
    <col min="6" max="6" width="8.375" style="126" customWidth="1"/>
    <col min="7" max="7" width="8.375" style="36" customWidth="1"/>
    <col min="8" max="16384" width="9.125" style="36" customWidth="1"/>
  </cols>
  <sheetData>
    <row r="1" spans="3:7" s="7" customFormat="1" ht="15.75">
      <c r="C1" s="171" t="s">
        <v>129</v>
      </c>
      <c r="D1" s="171"/>
      <c r="E1" s="171"/>
      <c r="F1" s="171"/>
      <c r="G1" s="171"/>
    </row>
    <row r="2" spans="2:7" s="7" customFormat="1" ht="15.75">
      <c r="B2" s="8"/>
      <c r="C2" s="171" t="s">
        <v>545</v>
      </c>
      <c r="D2" s="171"/>
      <c r="E2" s="171"/>
      <c r="F2" s="171"/>
      <c r="G2" s="171"/>
    </row>
    <row r="3" spans="2:7" s="7" customFormat="1" ht="15.75">
      <c r="B3" s="172" t="s">
        <v>544</v>
      </c>
      <c r="C3" s="172"/>
      <c r="D3" s="172"/>
      <c r="E3" s="172"/>
      <c r="F3" s="172"/>
      <c r="G3" s="172"/>
    </row>
    <row r="4" spans="3:7" s="7" customFormat="1" ht="15" customHeight="1">
      <c r="C4" s="171" t="s">
        <v>188</v>
      </c>
      <c r="D4" s="171"/>
      <c r="E4" s="171"/>
      <c r="F4" s="171"/>
      <c r="G4" s="171"/>
    </row>
    <row r="5" spans="1:6" ht="13.5" customHeight="1">
      <c r="A5" s="9"/>
      <c r="B5" s="15"/>
      <c r="C5" s="15"/>
      <c r="D5" s="15"/>
      <c r="E5" s="15"/>
      <c r="F5" s="36"/>
    </row>
    <row r="6" spans="1:7" ht="45.75" customHeight="1">
      <c r="A6" s="173" t="s">
        <v>144</v>
      </c>
      <c r="B6" s="173"/>
      <c r="C6" s="173"/>
      <c r="D6" s="173"/>
      <c r="E6" s="173"/>
      <c r="F6" s="173"/>
      <c r="G6" s="173"/>
    </row>
    <row r="7" spans="1:7" ht="15.75">
      <c r="A7" s="15"/>
      <c r="B7" s="15"/>
      <c r="C7" s="15"/>
      <c r="D7" s="15"/>
      <c r="E7" s="3"/>
      <c r="F7" s="3"/>
      <c r="G7" s="3" t="s">
        <v>41</v>
      </c>
    </row>
    <row r="8" spans="1:7" ht="45">
      <c r="A8" s="115" t="s">
        <v>42</v>
      </c>
      <c r="B8" s="4" t="s">
        <v>43</v>
      </c>
      <c r="C8" s="33" t="s">
        <v>82</v>
      </c>
      <c r="D8" s="33" t="s">
        <v>46</v>
      </c>
      <c r="E8" s="115" t="s">
        <v>242</v>
      </c>
      <c r="F8" s="115" t="s">
        <v>243</v>
      </c>
      <c r="G8" s="115" t="s">
        <v>236</v>
      </c>
    </row>
    <row r="9" spans="1:7" s="131" customFormat="1" ht="14.25">
      <c r="A9" s="175" t="s">
        <v>83</v>
      </c>
      <c r="B9" s="175"/>
      <c r="C9" s="175"/>
      <c r="D9" s="175"/>
      <c r="E9" s="10">
        <f>SUM(E10,E17,E19,E22,E25,E28,E30,E35,E32,E37)</f>
        <v>22592.04</v>
      </c>
      <c r="F9" s="10">
        <f>SUM(F10,F17,F19,F22,F25,F28,F30,F35,F32,F37)</f>
        <v>4859.83</v>
      </c>
      <c r="G9" s="110">
        <f aca="true" t="shared" si="0" ref="G9:G38">F9/E9*100</f>
        <v>21.511249094813927</v>
      </c>
    </row>
    <row r="10" spans="1:7" s="131" customFormat="1" ht="14.25">
      <c r="A10" s="11" t="s">
        <v>49</v>
      </c>
      <c r="B10" s="52" t="s">
        <v>51</v>
      </c>
      <c r="C10" s="95" t="s">
        <v>65</v>
      </c>
      <c r="D10" s="95" t="s">
        <v>66</v>
      </c>
      <c r="E10" s="106">
        <f>SUM(E11:E16)</f>
        <v>7330.099999999999</v>
      </c>
      <c r="F10" s="106">
        <f>SUM(F11:F16)</f>
        <v>1637.58</v>
      </c>
      <c r="G10" s="110">
        <f t="shared" si="0"/>
        <v>22.340486487223913</v>
      </c>
    </row>
    <row r="11" spans="1:7" ht="30.75" customHeight="1">
      <c r="A11" s="11"/>
      <c r="B11" s="56" t="s">
        <v>136</v>
      </c>
      <c r="C11" s="96" t="s">
        <v>65</v>
      </c>
      <c r="D11" s="96" t="s">
        <v>68</v>
      </c>
      <c r="E11" s="107">
        <f>'Пр 6'!H11</f>
        <v>792.9</v>
      </c>
      <c r="F11" s="107">
        <f>'Пр 6'!I11</f>
        <v>186.7</v>
      </c>
      <c r="G11" s="110">
        <f t="shared" si="0"/>
        <v>23.54647496531719</v>
      </c>
    </row>
    <row r="12" spans="1:7" ht="45.75" customHeight="1">
      <c r="A12" s="11"/>
      <c r="B12" s="56" t="s">
        <v>191</v>
      </c>
      <c r="C12" s="96" t="s">
        <v>65</v>
      </c>
      <c r="D12" s="96" t="s">
        <v>69</v>
      </c>
      <c r="E12" s="107">
        <f>'Пр 6'!H16</f>
        <v>3637.3</v>
      </c>
      <c r="F12" s="107">
        <f>'Пр 6'!I16</f>
        <v>892.3</v>
      </c>
      <c r="G12" s="110">
        <f t="shared" si="0"/>
        <v>24.531933027245483</v>
      </c>
    </row>
    <row r="13" spans="1:7" ht="46.5" customHeight="1">
      <c r="A13" s="11"/>
      <c r="B13" s="56" t="s">
        <v>192</v>
      </c>
      <c r="C13" s="96" t="s">
        <v>65</v>
      </c>
      <c r="D13" s="96" t="s">
        <v>137</v>
      </c>
      <c r="E13" s="107">
        <f>'Пр 6'!H28</f>
        <v>107.39999999999999</v>
      </c>
      <c r="F13" s="107">
        <f>'Пр 6'!I28</f>
        <v>0</v>
      </c>
      <c r="G13" s="110">
        <f t="shared" si="0"/>
        <v>0</v>
      </c>
    </row>
    <row r="14" spans="1:7" ht="15" customHeight="1">
      <c r="A14" s="11"/>
      <c r="B14" s="56" t="s">
        <v>142</v>
      </c>
      <c r="C14" s="96" t="s">
        <v>65</v>
      </c>
      <c r="D14" s="96" t="s">
        <v>183</v>
      </c>
      <c r="E14" s="107">
        <f>'Пр 6'!H33</f>
        <v>100</v>
      </c>
      <c r="F14" s="107">
        <f>'Пр 6'!I33</f>
        <v>0</v>
      </c>
      <c r="G14" s="110">
        <f t="shared" si="0"/>
        <v>0</v>
      </c>
    </row>
    <row r="15" spans="1:7" s="131" customFormat="1" ht="15">
      <c r="A15" s="11"/>
      <c r="B15" s="56" t="s">
        <v>140</v>
      </c>
      <c r="C15" s="96" t="s">
        <v>65</v>
      </c>
      <c r="D15" s="96" t="s">
        <v>109</v>
      </c>
      <c r="E15" s="107">
        <f>'Пр 6'!H38</f>
        <v>20</v>
      </c>
      <c r="F15" s="107">
        <f>'Пр 6'!I38</f>
        <v>0</v>
      </c>
      <c r="G15" s="110">
        <f t="shared" si="0"/>
        <v>0</v>
      </c>
    </row>
    <row r="16" spans="1:7" ht="15">
      <c r="A16" s="11"/>
      <c r="B16" s="56" t="s">
        <v>52</v>
      </c>
      <c r="C16" s="96" t="s">
        <v>65</v>
      </c>
      <c r="D16" s="69" t="s">
        <v>134</v>
      </c>
      <c r="E16" s="108">
        <f>'Пр 6'!H43</f>
        <v>2672.5</v>
      </c>
      <c r="F16" s="108">
        <f>'Пр 6'!I43</f>
        <v>558.58</v>
      </c>
      <c r="G16" s="110">
        <f t="shared" si="0"/>
        <v>20.901028999064547</v>
      </c>
    </row>
    <row r="17" spans="1:7" s="131" customFormat="1" ht="14.25">
      <c r="A17" s="11" t="s">
        <v>74</v>
      </c>
      <c r="B17" s="52" t="s">
        <v>53</v>
      </c>
      <c r="C17" s="95" t="s">
        <v>68</v>
      </c>
      <c r="D17" s="95" t="s">
        <v>66</v>
      </c>
      <c r="E17" s="106">
        <f>E18</f>
        <v>402.1</v>
      </c>
      <c r="F17" s="106">
        <f>F18</f>
        <v>100.5</v>
      </c>
      <c r="G17" s="110">
        <f t="shared" si="0"/>
        <v>24.993782641134043</v>
      </c>
    </row>
    <row r="18" spans="1:7" ht="15">
      <c r="A18" s="11"/>
      <c r="B18" s="56" t="s">
        <v>54</v>
      </c>
      <c r="C18" s="96" t="s">
        <v>68</v>
      </c>
      <c r="D18" s="96" t="s">
        <v>73</v>
      </c>
      <c r="E18" s="107">
        <f>'Пр 6'!H64</f>
        <v>402.1</v>
      </c>
      <c r="F18" s="107">
        <f>'Пр 6'!I64</f>
        <v>100.5</v>
      </c>
      <c r="G18" s="110">
        <f t="shared" si="0"/>
        <v>24.993782641134043</v>
      </c>
    </row>
    <row r="19" spans="1:7" ht="28.5">
      <c r="A19" s="11" t="s">
        <v>75</v>
      </c>
      <c r="B19" s="52" t="s">
        <v>55</v>
      </c>
      <c r="C19" s="95" t="s">
        <v>73</v>
      </c>
      <c r="D19" s="95" t="s">
        <v>66</v>
      </c>
      <c r="E19" s="106">
        <f>SUM(E20:E21)</f>
        <v>85</v>
      </c>
      <c r="F19" s="106">
        <f>SUM(F20:F21)</f>
        <v>5.5</v>
      </c>
      <c r="G19" s="110">
        <f t="shared" si="0"/>
        <v>6.470588235294119</v>
      </c>
    </row>
    <row r="20" spans="1:7" ht="45">
      <c r="A20" s="11"/>
      <c r="B20" s="56" t="s">
        <v>143</v>
      </c>
      <c r="C20" s="96" t="s">
        <v>73</v>
      </c>
      <c r="D20" s="96" t="s">
        <v>72</v>
      </c>
      <c r="E20" s="107">
        <f>'Пр 6'!H70</f>
        <v>50</v>
      </c>
      <c r="F20" s="107">
        <f>'Пр 6'!I70</f>
        <v>5.5</v>
      </c>
      <c r="G20" s="110">
        <f t="shared" si="0"/>
        <v>11</v>
      </c>
    </row>
    <row r="21" spans="1:7" s="131" customFormat="1" ht="30">
      <c r="A21" s="11"/>
      <c r="B21" s="56" t="s">
        <v>56</v>
      </c>
      <c r="C21" s="69" t="s">
        <v>73</v>
      </c>
      <c r="D21" s="69">
        <v>14</v>
      </c>
      <c r="E21" s="108">
        <f>'Пр 6'!H76</f>
        <v>35</v>
      </c>
      <c r="F21" s="108">
        <f>'Пр 6'!I76</f>
        <v>0</v>
      </c>
      <c r="G21" s="110">
        <f t="shared" si="0"/>
        <v>0</v>
      </c>
    </row>
    <row r="22" spans="1:7" ht="14.25">
      <c r="A22" s="11" t="s">
        <v>76</v>
      </c>
      <c r="B22" s="52" t="s">
        <v>57</v>
      </c>
      <c r="C22" s="66" t="s">
        <v>69</v>
      </c>
      <c r="D22" s="66" t="s">
        <v>66</v>
      </c>
      <c r="E22" s="109">
        <f>SUM(E23:E24)</f>
        <v>2193.14</v>
      </c>
      <c r="F22" s="109">
        <f>SUM(F23:F24)</f>
        <v>132.5</v>
      </c>
      <c r="G22" s="110">
        <f t="shared" si="0"/>
        <v>6.041565973900435</v>
      </c>
    </row>
    <row r="23" spans="1:7" ht="15">
      <c r="A23" s="11"/>
      <c r="B23" s="56" t="s">
        <v>228</v>
      </c>
      <c r="C23" s="69" t="s">
        <v>69</v>
      </c>
      <c r="D23" s="69" t="s">
        <v>72</v>
      </c>
      <c r="E23" s="108">
        <f>'Пр 6'!H87</f>
        <v>2189.14</v>
      </c>
      <c r="F23" s="108">
        <f>'Пр 6'!I87</f>
        <v>132.5</v>
      </c>
      <c r="G23" s="110">
        <f t="shared" si="0"/>
        <v>6.052605132609153</v>
      </c>
    </row>
    <row r="24" spans="1:7" s="131" customFormat="1" ht="15">
      <c r="A24" s="11"/>
      <c r="B24" s="56" t="s">
        <v>58</v>
      </c>
      <c r="C24" s="69" t="s">
        <v>69</v>
      </c>
      <c r="D24" s="69">
        <v>12</v>
      </c>
      <c r="E24" s="108">
        <f>'Пр 6'!H98</f>
        <v>4</v>
      </c>
      <c r="F24" s="108">
        <f>'Пр 6'!I98</f>
        <v>0</v>
      </c>
      <c r="G24" s="110">
        <f t="shared" si="0"/>
        <v>0</v>
      </c>
    </row>
    <row r="25" spans="1:7" ht="14.25">
      <c r="A25" s="11" t="s">
        <v>77</v>
      </c>
      <c r="B25" s="52" t="s">
        <v>59</v>
      </c>
      <c r="C25" s="66" t="s">
        <v>70</v>
      </c>
      <c r="D25" s="66" t="s">
        <v>66</v>
      </c>
      <c r="E25" s="109">
        <f>SUM(E26:E27)</f>
        <v>1200</v>
      </c>
      <c r="F25" s="109">
        <f>SUM(F26:F27)</f>
        <v>88.9</v>
      </c>
      <c r="G25" s="110">
        <f t="shared" si="0"/>
        <v>7.408333333333333</v>
      </c>
    </row>
    <row r="26" spans="1:7" ht="15">
      <c r="A26" s="11"/>
      <c r="B26" s="56" t="s">
        <v>60</v>
      </c>
      <c r="C26" s="69" t="s">
        <v>70</v>
      </c>
      <c r="D26" s="69" t="s">
        <v>68</v>
      </c>
      <c r="E26" s="108">
        <f>'Пр 6'!H110</f>
        <v>200</v>
      </c>
      <c r="F26" s="108">
        <f>'Пр 6'!I110</f>
        <v>0</v>
      </c>
      <c r="G26" s="110">
        <f t="shared" si="0"/>
        <v>0</v>
      </c>
    </row>
    <row r="27" spans="1:7" s="131" customFormat="1" ht="15">
      <c r="A27" s="11"/>
      <c r="B27" s="56" t="s">
        <v>61</v>
      </c>
      <c r="C27" s="69" t="s">
        <v>70</v>
      </c>
      <c r="D27" s="69" t="s">
        <v>73</v>
      </c>
      <c r="E27" s="108">
        <f>'Пр 6'!H119</f>
        <v>1000</v>
      </c>
      <c r="F27" s="108">
        <f>'Пр 6'!I119</f>
        <v>88.9</v>
      </c>
      <c r="G27" s="110">
        <f t="shared" si="0"/>
        <v>8.89</v>
      </c>
    </row>
    <row r="28" spans="1:7" ht="14.25">
      <c r="A28" s="11" t="s">
        <v>78</v>
      </c>
      <c r="B28" s="52" t="s">
        <v>196</v>
      </c>
      <c r="C28" s="66" t="s">
        <v>183</v>
      </c>
      <c r="D28" s="66" t="s">
        <v>66</v>
      </c>
      <c r="E28" s="109">
        <f>E29</f>
        <v>50</v>
      </c>
      <c r="F28" s="109">
        <f>F29</f>
        <v>0</v>
      </c>
      <c r="G28" s="110">
        <f t="shared" si="0"/>
        <v>0</v>
      </c>
    </row>
    <row r="29" spans="1:7" s="131" customFormat="1" ht="15">
      <c r="A29" s="11"/>
      <c r="B29" s="56" t="s">
        <v>277</v>
      </c>
      <c r="C29" s="69" t="s">
        <v>183</v>
      </c>
      <c r="D29" s="69" t="s">
        <v>183</v>
      </c>
      <c r="E29" s="108">
        <f>'Пр 6'!H137</f>
        <v>50</v>
      </c>
      <c r="F29" s="108">
        <f>'Пр 6'!I137</f>
        <v>0</v>
      </c>
      <c r="G29" s="110">
        <f t="shared" si="0"/>
        <v>0</v>
      </c>
    </row>
    <row r="30" spans="1:7" ht="14.25">
      <c r="A30" s="11" t="s">
        <v>79</v>
      </c>
      <c r="B30" s="52" t="s">
        <v>252</v>
      </c>
      <c r="C30" s="66" t="s">
        <v>71</v>
      </c>
      <c r="D30" s="66" t="s">
        <v>66</v>
      </c>
      <c r="E30" s="109">
        <f>E31</f>
        <v>11129.7</v>
      </c>
      <c r="F30" s="109">
        <f>F31</f>
        <v>2868.5499999999997</v>
      </c>
      <c r="G30" s="110">
        <f t="shared" si="0"/>
        <v>25.77383038177129</v>
      </c>
    </row>
    <row r="31" spans="1:7" ht="15">
      <c r="A31" s="11"/>
      <c r="B31" s="56" t="s">
        <v>62</v>
      </c>
      <c r="C31" s="69" t="s">
        <v>71</v>
      </c>
      <c r="D31" s="69" t="s">
        <v>65</v>
      </c>
      <c r="E31" s="108">
        <f>'Пр 6'!H144</f>
        <v>11129.7</v>
      </c>
      <c r="F31" s="108">
        <f>'Пр 6'!I144</f>
        <v>2868.5499999999997</v>
      </c>
      <c r="G31" s="110">
        <f t="shared" si="0"/>
        <v>25.77383038177129</v>
      </c>
    </row>
    <row r="32" spans="1:7" s="131" customFormat="1" ht="14.25">
      <c r="A32" s="11" t="s">
        <v>80</v>
      </c>
      <c r="B32" s="52" t="s">
        <v>63</v>
      </c>
      <c r="C32" s="66">
        <v>10</v>
      </c>
      <c r="D32" s="66" t="s">
        <v>66</v>
      </c>
      <c r="E32" s="109">
        <f>SUM(E33:E34)</f>
        <v>102</v>
      </c>
      <c r="F32" s="109">
        <f>SUM(F33:F34)</f>
        <v>26.3</v>
      </c>
      <c r="G32" s="110">
        <f t="shared" si="0"/>
        <v>25.7843137254902</v>
      </c>
    </row>
    <row r="33" spans="1:7" ht="15">
      <c r="A33" s="11"/>
      <c r="B33" s="56" t="s">
        <v>81</v>
      </c>
      <c r="C33" s="69">
        <v>10</v>
      </c>
      <c r="D33" s="69" t="s">
        <v>65</v>
      </c>
      <c r="E33" s="108">
        <f>'Пр 6'!H169</f>
        <v>74</v>
      </c>
      <c r="F33" s="108">
        <f>'Пр 6'!I169</f>
        <v>18.3</v>
      </c>
      <c r="G33" s="110">
        <f t="shared" si="0"/>
        <v>24.72972972972973</v>
      </c>
    </row>
    <row r="34" spans="1:7" ht="15">
      <c r="A34" s="11"/>
      <c r="B34" s="56" t="s">
        <v>64</v>
      </c>
      <c r="C34" s="69">
        <v>10</v>
      </c>
      <c r="D34" s="69" t="s">
        <v>73</v>
      </c>
      <c r="E34" s="108">
        <f>'Пр 6'!H176</f>
        <v>28</v>
      </c>
      <c r="F34" s="108">
        <f>'Пр 6'!I176</f>
        <v>8</v>
      </c>
      <c r="G34" s="110">
        <f t="shared" si="0"/>
        <v>28.57142857142857</v>
      </c>
    </row>
    <row r="35" spans="1:7" ht="14.25">
      <c r="A35" s="11" t="s">
        <v>197</v>
      </c>
      <c r="B35" s="52" t="s">
        <v>135</v>
      </c>
      <c r="C35" s="66" t="s">
        <v>109</v>
      </c>
      <c r="D35" s="66" t="s">
        <v>66</v>
      </c>
      <c r="E35" s="109">
        <f>E36</f>
        <v>50</v>
      </c>
      <c r="F35" s="109">
        <f>F36</f>
        <v>0</v>
      </c>
      <c r="G35" s="110">
        <f t="shared" si="0"/>
        <v>0</v>
      </c>
    </row>
    <row r="36" spans="1:7" ht="15">
      <c r="A36" s="11"/>
      <c r="B36" s="56" t="s">
        <v>138</v>
      </c>
      <c r="C36" s="68">
        <v>11</v>
      </c>
      <c r="D36" s="69" t="s">
        <v>65</v>
      </c>
      <c r="E36" s="108">
        <f>'Пр 6'!H182</f>
        <v>50</v>
      </c>
      <c r="F36" s="108">
        <f>'Пр 6'!I182</f>
        <v>0</v>
      </c>
      <c r="G36" s="110">
        <f t="shared" si="0"/>
        <v>0</v>
      </c>
    </row>
    <row r="37" spans="1:7" ht="14.25">
      <c r="A37" s="11" t="s">
        <v>34</v>
      </c>
      <c r="B37" s="52" t="s">
        <v>253</v>
      </c>
      <c r="C37" s="66" t="s">
        <v>195</v>
      </c>
      <c r="D37" s="66" t="s">
        <v>66</v>
      </c>
      <c r="E37" s="109">
        <f>E38</f>
        <v>50</v>
      </c>
      <c r="F37" s="109">
        <f>F38</f>
        <v>0</v>
      </c>
      <c r="G37" s="110">
        <f t="shared" si="0"/>
        <v>0</v>
      </c>
    </row>
    <row r="38" spans="1:7" ht="15.75" customHeight="1">
      <c r="A38" s="11"/>
      <c r="B38" s="56" t="s">
        <v>35</v>
      </c>
      <c r="C38" s="68">
        <v>12</v>
      </c>
      <c r="D38" s="69" t="s">
        <v>69</v>
      </c>
      <c r="E38" s="108">
        <f>'Пр 6'!H193</f>
        <v>50</v>
      </c>
      <c r="F38" s="108">
        <f>'Пр 6'!I193</f>
        <v>0</v>
      </c>
      <c r="G38" s="110">
        <f t="shared" si="0"/>
        <v>0</v>
      </c>
    </row>
    <row r="39" spans="1:6" s="118" customFormat="1" ht="30" customHeight="1">
      <c r="A39" s="22" t="s">
        <v>542</v>
      </c>
      <c r="B39" s="22"/>
      <c r="C39" s="22"/>
      <c r="D39" s="22" t="s">
        <v>543</v>
      </c>
      <c r="E39" s="22"/>
      <c r="F39" s="132"/>
    </row>
    <row r="40" spans="1:6" s="118" customFormat="1" ht="16.5">
      <c r="A40" s="22"/>
      <c r="D40" s="128"/>
      <c r="E40" s="128"/>
      <c r="F40" s="132"/>
    </row>
  </sheetData>
  <mergeCells count="6">
    <mergeCell ref="A9:D9"/>
    <mergeCell ref="A6:G6"/>
    <mergeCell ref="C1:G1"/>
    <mergeCell ref="C4:G4"/>
    <mergeCell ref="C2:G2"/>
    <mergeCell ref="B3:G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7"/>
  <sheetViews>
    <sheetView workbookViewId="0" topLeftCell="A1">
      <selection activeCell="F2" sqref="F2:J2"/>
    </sheetView>
  </sheetViews>
  <sheetFormatPr defaultColWidth="9.00390625" defaultRowHeight="12.75"/>
  <cols>
    <col min="1" max="1" width="3.75390625" style="36" customWidth="1"/>
    <col min="2" max="2" width="42.75390625" style="36" customWidth="1"/>
    <col min="3" max="3" width="5.00390625" style="36" hidden="1" customWidth="1"/>
    <col min="4" max="4" width="3.75390625" style="36" customWidth="1"/>
    <col min="5" max="5" width="3.875" style="36" customWidth="1"/>
    <col min="6" max="6" width="14.375" style="38" customWidth="1"/>
    <col min="7" max="7" width="5.25390625" style="36" customWidth="1"/>
    <col min="8" max="8" width="8.375" style="36" customWidth="1"/>
    <col min="9" max="9" width="8.25390625" style="36" customWidth="1"/>
    <col min="10" max="10" width="6.875" style="36" customWidth="1"/>
    <col min="11" max="16384" width="9.125" style="36" customWidth="1"/>
  </cols>
  <sheetData>
    <row r="1" spans="5:10" s="7" customFormat="1" ht="15.75">
      <c r="E1" s="8"/>
      <c r="F1" s="171" t="s">
        <v>251</v>
      </c>
      <c r="G1" s="171"/>
      <c r="H1" s="171"/>
      <c r="I1" s="171"/>
      <c r="J1" s="171"/>
    </row>
    <row r="2" spans="5:10" s="7" customFormat="1" ht="15.75">
      <c r="E2" s="8"/>
      <c r="F2" s="171" t="s">
        <v>545</v>
      </c>
      <c r="G2" s="171"/>
      <c r="H2" s="171"/>
      <c r="I2" s="171"/>
      <c r="J2" s="171"/>
    </row>
    <row r="3" spans="5:10" s="7" customFormat="1" ht="15.75">
      <c r="E3" s="8"/>
      <c r="F3" s="171" t="s">
        <v>544</v>
      </c>
      <c r="G3" s="171"/>
      <c r="H3" s="171"/>
      <c r="I3" s="171"/>
      <c r="J3" s="171"/>
    </row>
    <row r="4" spans="1:10" s="37" customFormat="1" ht="15.75">
      <c r="A4" s="36"/>
      <c r="B4" s="36"/>
      <c r="C4" s="36"/>
      <c r="D4" s="36"/>
      <c r="E4" s="16"/>
      <c r="F4" s="176" t="s">
        <v>190</v>
      </c>
      <c r="G4" s="176"/>
      <c r="H4" s="176"/>
      <c r="I4" s="176"/>
      <c r="J4" s="176"/>
    </row>
    <row r="5" spans="1:4" ht="12" customHeight="1">
      <c r="A5" s="37"/>
      <c r="B5" s="37"/>
      <c r="C5" s="37"/>
      <c r="D5" s="17"/>
    </row>
    <row r="6" spans="1:10" ht="63" customHeight="1">
      <c r="A6" s="173" t="s">
        <v>172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7:10" ht="15.75">
      <c r="G7" s="35"/>
      <c r="H7" s="35"/>
      <c r="J7" s="133" t="s">
        <v>41</v>
      </c>
    </row>
    <row r="8" spans="1:10" s="25" customFormat="1" ht="48" customHeight="1">
      <c r="A8" s="4" t="s">
        <v>42</v>
      </c>
      <c r="B8" s="4" t="s">
        <v>43</v>
      </c>
      <c r="C8" s="4" t="s">
        <v>44</v>
      </c>
      <c r="D8" s="33" t="s">
        <v>45</v>
      </c>
      <c r="E8" s="33" t="s">
        <v>46</v>
      </c>
      <c r="F8" s="18" t="s">
        <v>47</v>
      </c>
      <c r="G8" s="33" t="s">
        <v>48</v>
      </c>
      <c r="H8" s="115" t="s">
        <v>242</v>
      </c>
      <c r="I8" s="115" t="s">
        <v>243</v>
      </c>
      <c r="J8" s="115" t="s">
        <v>236</v>
      </c>
    </row>
    <row r="9" spans="1:10" s="97" customFormat="1" ht="15" customHeight="1">
      <c r="A9" s="52"/>
      <c r="B9" s="52" t="s">
        <v>50</v>
      </c>
      <c r="C9" s="53">
        <v>992</v>
      </c>
      <c r="D9" s="54" t="s">
        <v>66</v>
      </c>
      <c r="E9" s="55" t="s">
        <v>66</v>
      </c>
      <c r="F9" s="55" t="s">
        <v>325</v>
      </c>
      <c r="G9" s="55" t="s">
        <v>67</v>
      </c>
      <c r="H9" s="102">
        <f>SUM(H10,H63,H69,H86,H109,H136,H143,H181,H188,H168)</f>
        <v>22592.04</v>
      </c>
      <c r="I9" s="102">
        <f>SUM(I10,I63,I69,I86,I109,I136,I143,I181,I188,I168)</f>
        <v>4859.83</v>
      </c>
      <c r="J9" s="78">
        <f>I9/H9*100</f>
        <v>21.511249094813927</v>
      </c>
    </row>
    <row r="10" spans="1:10" s="97" customFormat="1" ht="15.75" customHeight="1">
      <c r="A10" s="52" t="s">
        <v>49</v>
      </c>
      <c r="B10" s="52" t="s">
        <v>51</v>
      </c>
      <c r="C10" s="53">
        <v>992</v>
      </c>
      <c r="D10" s="54" t="s">
        <v>65</v>
      </c>
      <c r="E10" s="55" t="s">
        <v>66</v>
      </c>
      <c r="F10" s="55" t="s">
        <v>325</v>
      </c>
      <c r="G10" s="55" t="s">
        <v>67</v>
      </c>
      <c r="H10" s="102">
        <f>SUM(H11,H16,H43,H28,H33,H38)</f>
        <v>7330.099999999999</v>
      </c>
      <c r="I10" s="102">
        <f>SUM(I11,I16,I43,I28,I33,I38)</f>
        <v>1637.58</v>
      </c>
      <c r="J10" s="78">
        <f aca="true" t="shared" si="0" ref="J10:J73">I10/H10*100</f>
        <v>22.340486487223913</v>
      </c>
    </row>
    <row r="11" spans="1:10" s="97" customFormat="1" ht="57.75" customHeight="1">
      <c r="A11" s="56"/>
      <c r="B11" s="52" t="s">
        <v>136</v>
      </c>
      <c r="C11" s="53">
        <v>992</v>
      </c>
      <c r="D11" s="54" t="s">
        <v>65</v>
      </c>
      <c r="E11" s="55" t="s">
        <v>68</v>
      </c>
      <c r="F11" s="55" t="s">
        <v>325</v>
      </c>
      <c r="G11" s="55" t="s">
        <v>67</v>
      </c>
      <c r="H11" s="102">
        <f aca="true" t="shared" si="1" ref="H11:I14">H12</f>
        <v>792.9</v>
      </c>
      <c r="I11" s="102">
        <f t="shared" si="1"/>
        <v>186.7</v>
      </c>
      <c r="J11" s="78">
        <f t="shared" si="0"/>
        <v>23.54647496531719</v>
      </c>
    </row>
    <row r="12" spans="1:10" s="97" customFormat="1" ht="45" customHeight="1">
      <c r="A12" s="56"/>
      <c r="B12" s="56" t="s">
        <v>326</v>
      </c>
      <c r="C12" s="57">
        <v>992</v>
      </c>
      <c r="D12" s="58" t="s">
        <v>65</v>
      </c>
      <c r="E12" s="59" t="s">
        <v>68</v>
      </c>
      <c r="F12" s="59" t="s">
        <v>327</v>
      </c>
      <c r="G12" s="59" t="s">
        <v>67</v>
      </c>
      <c r="H12" s="103">
        <f t="shared" si="1"/>
        <v>792.9</v>
      </c>
      <c r="I12" s="103">
        <f t="shared" si="1"/>
        <v>186.7</v>
      </c>
      <c r="J12" s="78">
        <f t="shared" si="0"/>
        <v>23.54647496531719</v>
      </c>
    </row>
    <row r="13" spans="1:10" s="97" customFormat="1" ht="15.75" customHeight="1">
      <c r="A13" s="56"/>
      <c r="B13" s="56" t="s">
        <v>287</v>
      </c>
      <c r="C13" s="57">
        <v>992</v>
      </c>
      <c r="D13" s="58" t="s">
        <v>65</v>
      </c>
      <c r="E13" s="59" t="s">
        <v>68</v>
      </c>
      <c r="F13" s="59" t="s">
        <v>328</v>
      </c>
      <c r="G13" s="59" t="s">
        <v>67</v>
      </c>
      <c r="H13" s="103">
        <f t="shared" si="1"/>
        <v>792.9</v>
      </c>
      <c r="I13" s="103">
        <f t="shared" si="1"/>
        <v>186.7</v>
      </c>
      <c r="J13" s="78">
        <f t="shared" si="0"/>
        <v>23.54647496531719</v>
      </c>
    </row>
    <row r="14" spans="1:10" s="97" customFormat="1" ht="30" customHeight="1">
      <c r="A14" s="56"/>
      <c r="B14" s="56" t="s">
        <v>198</v>
      </c>
      <c r="C14" s="57">
        <v>992</v>
      </c>
      <c r="D14" s="58" t="s">
        <v>65</v>
      </c>
      <c r="E14" s="59" t="s">
        <v>68</v>
      </c>
      <c r="F14" s="59" t="s">
        <v>329</v>
      </c>
      <c r="G14" s="59" t="s">
        <v>67</v>
      </c>
      <c r="H14" s="103">
        <f t="shared" si="1"/>
        <v>792.9</v>
      </c>
      <c r="I14" s="103">
        <f t="shared" si="1"/>
        <v>186.7</v>
      </c>
      <c r="J14" s="78">
        <f t="shared" si="0"/>
        <v>23.54647496531719</v>
      </c>
    </row>
    <row r="15" spans="1:10" s="97" customFormat="1" ht="90.75" customHeight="1">
      <c r="A15" s="56"/>
      <c r="B15" s="56" t="s">
        <v>212</v>
      </c>
      <c r="C15" s="57">
        <v>992</v>
      </c>
      <c r="D15" s="58" t="s">
        <v>65</v>
      </c>
      <c r="E15" s="59" t="s">
        <v>68</v>
      </c>
      <c r="F15" s="59" t="s">
        <v>329</v>
      </c>
      <c r="G15" s="59" t="s">
        <v>213</v>
      </c>
      <c r="H15" s="103">
        <f>771.6+21.3</f>
        <v>792.9</v>
      </c>
      <c r="I15" s="103">
        <v>186.7</v>
      </c>
      <c r="J15" s="78">
        <f t="shared" si="0"/>
        <v>23.54647496531719</v>
      </c>
    </row>
    <row r="16" spans="1:10" s="97" customFormat="1" ht="87" customHeight="1">
      <c r="A16" s="56"/>
      <c r="B16" s="52" t="s">
        <v>191</v>
      </c>
      <c r="C16" s="53">
        <v>992</v>
      </c>
      <c r="D16" s="54" t="s">
        <v>65</v>
      </c>
      <c r="E16" s="55" t="s">
        <v>69</v>
      </c>
      <c r="F16" s="55" t="s">
        <v>325</v>
      </c>
      <c r="G16" s="55" t="s">
        <v>67</v>
      </c>
      <c r="H16" s="102">
        <f>H17</f>
        <v>3637.3</v>
      </c>
      <c r="I16" s="102">
        <f>I17</f>
        <v>892.3</v>
      </c>
      <c r="J16" s="78">
        <f t="shared" si="0"/>
        <v>24.531933027245483</v>
      </c>
    </row>
    <row r="17" spans="1:10" s="97" customFormat="1" ht="29.25" customHeight="1">
      <c r="A17" s="56"/>
      <c r="B17" s="56" t="s">
        <v>199</v>
      </c>
      <c r="C17" s="57">
        <v>992</v>
      </c>
      <c r="D17" s="58" t="s">
        <v>65</v>
      </c>
      <c r="E17" s="59" t="s">
        <v>69</v>
      </c>
      <c r="F17" s="59" t="s">
        <v>330</v>
      </c>
      <c r="G17" s="59" t="s">
        <v>67</v>
      </c>
      <c r="H17" s="103">
        <f>SUM(H18+H25)</f>
        <v>3637.3</v>
      </c>
      <c r="I17" s="103">
        <f>SUM(I18+I25)</f>
        <v>892.3</v>
      </c>
      <c r="J17" s="78">
        <f t="shared" si="0"/>
        <v>24.531933027245483</v>
      </c>
    </row>
    <row r="18" spans="1:10" s="97" customFormat="1" ht="45.75" customHeight="1">
      <c r="A18" s="56"/>
      <c r="B18" s="56" t="s">
        <v>288</v>
      </c>
      <c r="C18" s="57">
        <v>992</v>
      </c>
      <c r="D18" s="58" t="s">
        <v>65</v>
      </c>
      <c r="E18" s="59" t="s">
        <v>69</v>
      </c>
      <c r="F18" s="59" t="s">
        <v>331</v>
      </c>
      <c r="G18" s="59" t="s">
        <v>67</v>
      </c>
      <c r="H18" s="103">
        <f>H19+H23</f>
        <v>3633.5</v>
      </c>
      <c r="I18" s="103">
        <f>I19+I23</f>
        <v>888.5</v>
      </c>
      <c r="J18" s="78">
        <f t="shared" si="0"/>
        <v>24.45300674280996</v>
      </c>
    </row>
    <row r="19" spans="1:10" s="97" customFormat="1" ht="29.25" customHeight="1">
      <c r="A19" s="56"/>
      <c r="B19" s="56" t="s">
        <v>198</v>
      </c>
      <c r="C19" s="57">
        <v>992</v>
      </c>
      <c r="D19" s="58" t="s">
        <v>65</v>
      </c>
      <c r="E19" s="59" t="s">
        <v>69</v>
      </c>
      <c r="F19" s="59" t="s">
        <v>332</v>
      </c>
      <c r="G19" s="59" t="s">
        <v>67</v>
      </c>
      <c r="H19" s="103">
        <f>SUM(H20:H22)</f>
        <v>3633.5</v>
      </c>
      <c r="I19" s="103">
        <f>SUM(I20:I22)</f>
        <v>888.5</v>
      </c>
      <c r="J19" s="78">
        <f t="shared" si="0"/>
        <v>24.45300674280996</v>
      </c>
    </row>
    <row r="20" spans="1:10" s="97" customFormat="1" ht="90.75" customHeight="1">
      <c r="A20" s="56"/>
      <c r="B20" s="56" t="s">
        <v>212</v>
      </c>
      <c r="C20" s="57">
        <v>992</v>
      </c>
      <c r="D20" s="58" t="s">
        <v>65</v>
      </c>
      <c r="E20" s="59" t="s">
        <v>69</v>
      </c>
      <c r="F20" s="59" t="s">
        <v>332</v>
      </c>
      <c r="G20" s="59" t="s">
        <v>213</v>
      </c>
      <c r="H20" s="103">
        <f>2993.8+129.7</f>
        <v>3123.5</v>
      </c>
      <c r="I20" s="103">
        <v>713.1</v>
      </c>
      <c r="J20" s="78">
        <f t="shared" si="0"/>
        <v>22.83015847606851</v>
      </c>
    </row>
    <row r="21" spans="1:10" s="97" customFormat="1" ht="45" customHeight="1">
      <c r="A21" s="56"/>
      <c r="B21" s="56" t="s">
        <v>289</v>
      </c>
      <c r="C21" s="57">
        <v>992</v>
      </c>
      <c r="D21" s="58" t="s">
        <v>65</v>
      </c>
      <c r="E21" s="59" t="s">
        <v>69</v>
      </c>
      <c r="F21" s="59" t="s">
        <v>332</v>
      </c>
      <c r="G21" s="59" t="s">
        <v>215</v>
      </c>
      <c r="H21" s="103">
        <v>470</v>
      </c>
      <c r="I21" s="103">
        <v>161.5</v>
      </c>
      <c r="J21" s="78">
        <f t="shared" si="0"/>
        <v>34.361702127659576</v>
      </c>
    </row>
    <row r="22" spans="1:10" s="97" customFormat="1" ht="14.25" customHeight="1">
      <c r="A22" s="56"/>
      <c r="B22" s="56" t="s">
        <v>216</v>
      </c>
      <c r="C22" s="57">
        <v>992</v>
      </c>
      <c r="D22" s="58" t="s">
        <v>65</v>
      </c>
      <c r="E22" s="59" t="s">
        <v>69</v>
      </c>
      <c r="F22" s="59" t="s">
        <v>332</v>
      </c>
      <c r="G22" s="59" t="s">
        <v>217</v>
      </c>
      <c r="H22" s="103">
        <v>40</v>
      </c>
      <c r="I22" s="103">
        <v>13.9</v>
      </c>
      <c r="J22" s="78">
        <f t="shared" si="0"/>
        <v>34.75</v>
      </c>
    </row>
    <row r="23" spans="1:10" s="97" customFormat="1" ht="45.75" customHeight="1" hidden="1">
      <c r="A23" s="56"/>
      <c r="B23" s="56" t="s">
        <v>290</v>
      </c>
      <c r="C23" s="57">
        <v>992</v>
      </c>
      <c r="D23" s="58" t="s">
        <v>65</v>
      </c>
      <c r="E23" s="59" t="s">
        <v>69</v>
      </c>
      <c r="F23" s="59" t="s">
        <v>333</v>
      </c>
      <c r="G23" s="59" t="s">
        <v>67</v>
      </c>
      <c r="H23" s="103">
        <f>H24</f>
        <v>0</v>
      </c>
      <c r="I23" s="135">
        <v>0</v>
      </c>
      <c r="J23" s="78" t="e">
        <f t="shared" si="0"/>
        <v>#DIV/0!</v>
      </c>
    </row>
    <row r="24" spans="1:10" s="97" customFormat="1" ht="90" customHeight="1" hidden="1">
      <c r="A24" s="56"/>
      <c r="B24" s="56" t="s">
        <v>212</v>
      </c>
      <c r="C24" s="57">
        <v>992</v>
      </c>
      <c r="D24" s="58" t="s">
        <v>65</v>
      </c>
      <c r="E24" s="59" t="s">
        <v>69</v>
      </c>
      <c r="F24" s="59" t="s">
        <v>333</v>
      </c>
      <c r="G24" s="59" t="s">
        <v>213</v>
      </c>
      <c r="H24" s="103">
        <f>105.7-105.7</f>
        <v>0</v>
      </c>
      <c r="I24" s="135">
        <v>0</v>
      </c>
      <c r="J24" s="78" t="e">
        <f t="shared" si="0"/>
        <v>#DIV/0!</v>
      </c>
    </row>
    <row r="25" spans="1:10" s="97" customFormat="1" ht="28.5" customHeight="1">
      <c r="A25" s="56"/>
      <c r="B25" s="56" t="s">
        <v>291</v>
      </c>
      <c r="C25" s="57">
        <v>992</v>
      </c>
      <c r="D25" s="58" t="s">
        <v>65</v>
      </c>
      <c r="E25" s="59" t="s">
        <v>69</v>
      </c>
      <c r="F25" s="59" t="s">
        <v>357</v>
      </c>
      <c r="G25" s="59" t="s">
        <v>67</v>
      </c>
      <c r="H25" s="103">
        <f>H26</f>
        <v>3.8</v>
      </c>
      <c r="I25" s="103">
        <f>I26</f>
        <v>3.8</v>
      </c>
      <c r="J25" s="78">
        <f t="shared" si="0"/>
        <v>100</v>
      </c>
    </row>
    <row r="26" spans="1:10" s="97" customFormat="1" ht="59.25" customHeight="1">
      <c r="A26" s="56"/>
      <c r="B26" s="56" t="s">
        <v>218</v>
      </c>
      <c r="C26" s="57">
        <v>992</v>
      </c>
      <c r="D26" s="58" t="s">
        <v>65</v>
      </c>
      <c r="E26" s="59" t="s">
        <v>69</v>
      </c>
      <c r="F26" s="59" t="s">
        <v>335</v>
      </c>
      <c r="G26" s="59" t="s">
        <v>67</v>
      </c>
      <c r="H26" s="103">
        <f>H27</f>
        <v>3.8</v>
      </c>
      <c r="I26" s="103">
        <f>I27</f>
        <v>3.8</v>
      </c>
      <c r="J26" s="78">
        <f t="shared" si="0"/>
        <v>100</v>
      </c>
    </row>
    <row r="27" spans="1:10" s="97" customFormat="1" ht="45.75" customHeight="1">
      <c r="A27" s="56"/>
      <c r="B27" s="56" t="s">
        <v>289</v>
      </c>
      <c r="C27" s="57">
        <v>992</v>
      </c>
      <c r="D27" s="58" t="s">
        <v>65</v>
      </c>
      <c r="E27" s="59" t="s">
        <v>69</v>
      </c>
      <c r="F27" s="59" t="s">
        <v>335</v>
      </c>
      <c r="G27" s="59" t="s">
        <v>215</v>
      </c>
      <c r="H27" s="103">
        <v>3.8</v>
      </c>
      <c r="I27" s="103">
        <v>3.8</v>
      </c>
      <c r="J27" s="78">
        <f t="shared" si="0"/>
        <v>100</v>
      </c>
    </row>
    <row r="28" spans="1:10" s="97" customFormat="1" ht="57.75" customHeight="1">
      <c r="A28" s="52"/>
      <c r="B28" s="52" t="s">
        <v>192</v>
      </c>
      <c r="C28" s="53">
        <v>992</v>
      </c>
      <c r="D28" s="54" t="s">
        <v>65</v>
      </c>
      <c r="E28" s="55" t="s">
        <v>137</v>
      </c>
      <c r="F28" s="55" t="s">
        <v>325</v>
      </c>
      <c r="G28" s="55" t="s">
        <v>67</v>
      </c>
      <c r="H28" s="102">
        <f aca="true" t="shared" si="2" ref="H28:I31">H29</f>
        <v>107.39999999999999</v>
      </c>
      <c r="I28" s="102">
        <f t="shared" si="2"/>
        <v>0</v>
      </c>
      <c r="J28" s="78">
        <f t="shared" si="0"/>
        <v>0</v>
      </c>
    </row>
    <row r="29" spans="1:10" s="97" customFormat="1" ht="30" customHeight="1">
      <c r="A29" s="56"/>
      <c r="B29" s="56" t="s">
        <v>292</v>
      </c>
      <c r="C29" s="57">
        <v>992</v>
      </c>
      <c r="D29" s="58" t="s">
        <v>65</v>
      </c>
      <c r="E29" s="59" t="s">
        <v>137</v>
      </c>
      <c r="F29" s="59" t="s">
        <v>336</v>
      </c>
      <c r="G29" s="59" t="s">
        <v>67</v>
      </c>
      <c r="H29" s="103">
        <f t="shared" si="2"/>
        <v>107.39999999999999</v>
      </c>
      <c r="I29" s="103">
        <f t="shared" si="2"/>
        <v>0</v>
      </c>
      <c r="J29" s="78">
        <f t="shared" si="0"/>
        <v>0</v>
      </c>
    </row>
    <row r="30" spans="1:10" s="97" customFormat="1" ht="60.75" customHeight="1">
      <c r="A30" s="56"/>
      <c r="B30" s="56" t="s">
        <v>293</v>
      </c>
      <c r="C30" s="57">
        <v>992</v>
      </c>
      <c r="D30" s="58" t="s">
        <v>65</v>
      </c>
      <c r="E30" s="59" t="s">
        <v>137</v>
      </c>
      <c r="F30" s="59" t="s">
        <v>337</v>
      </c>
      <c r="G30" s="59" t="s">
        <v>67</v>
      </c>
      <c r="H30" s="103">
        <f t="shared" si="2"/>
        <v>107.39999999999999</v>
      </c>
      <c r="I30" s="103">
        <f t="shared" si="2"/>
        <v>0</v>
      </c>
      <c r="J30" s="78">
        <f t="shared" si="0"/>
        <v>0</v>
      </c>
    </row>
    <row r="31" spans="1:10" s="97" customFormat="1" ht="90" customHeight="1">
      <c r="A31" s="56"/>
      <c r="B31" s="56" t="s">
        <v>338</v>
      </c>
      <c r="C31" s="57">
        <v>992</v>
      </c>
      <c r="D31" s="58" t="s">
        <v>65</v>
      </c>
      <c r="E31" s="59" t="s">
        <v>137</v>
      </c>
      <c r="F31" s="59" t="s">
        <v>339</v>
      </c>
      <c r="G31" s="59" t="s">
        <v>67</v>
      </c>
      <c r="H31" s="103">
        <f t="shared" si="2"/>
        <v>107.39999999999999</v>
      </c>
      <c r="I31" s="103">
        <f t="shared" si="2"/>
        <v>0</v>
      </c>
      <c r="J31" s="78">
        <f t="shared" si="0"/>
        <v>0</v>
      </c>
    </row>
    <row r="32" spans="1:10" s="97" customFormat="1" ht="15.75" customHeight="1">
      <c r="A32" s="56"/>
      <c r="B32" s="56" t="s">
        <v>219</v>
      </c>
      <c r="C32" s="57">
        <v>992</v>
      </c>
      <c r="D32" s="58" t="s">
        <v>65</v>
      </c>
      <c r="E32" s="59" t="s">
        <v>137</v>
      </c>
      <c r="F32" s="59" t="s">
        <v>339</v>
      </c>
      <c r="G32" s="59" t="s">
        <v>220</v>
      </c>
      <c r="H32" s="103">
        <f>71.6+35.8</f>
        <v>107.39999999999999</v>
      </c>
      <c r="I32" s="103">
        <v>0</v>
      </c>
      <c r="J32" s="78">
        <f t="shared" si="0"/>
        <v>0</v>
      </c>
    </row>
    <row r="33" spans="1:10" s="97" customFormat="1" ht="31.5" customHeight="1">
      <c r="A33" s="56"/>
      <c r="B33" s="11" t="s">
        <v>142</v>
      </c>
      <c r="C33" s="98">
        <v>992</v>
      </c>
      <c r="D33" s="99" t="s">
        <v>65</v>
      </c>
      <c r="E33" s="100" t="s">
        <v>183</v>
      </c>
      <c r="F33" s="100" t="s">
        <v>325</v>
      </c>
      <c r="G33" s="100" t="s">
        <v>67</v>
      </c>
      <c r="H33" s="136">
        <f aca="true" t="shared" si="3" ref="H33:I36">H34</f>
        <v>100</v>
      </c>
      <c r="I33" s="136">
        <f t="shared" si="3"/>
        <v>0</v>
      </c>
      <c r="J33" s="78">
        <f t="shared" si="0"/>
        <v>0</v>
      </c>
    </row>
    <row r="34" spans="1:10" s="97" customFormat="1" ht="29.25" customHeight="1">
      <c r="A34" s="56"/>
      <c r="B34" s="56" t="s">
        <v>199</v>
      </c>
      <c r="C34" s="57">
        <v>992</v>
      </c>
      <c r="D34" s="58" t="s">
        <v>65</v>
      </c>
      <c r="E34" s="59" t="s">
        <v>183</v>
      </c>
      <c r="F34" s="59" t="s">
        <v>330</v>
      </c>
      <c r="G34" s="59" t="s">
        <v>67</v>
      </c>
      <c r="H34" s="103">
        <f t="shared" si="3"/>
        <v>100</v>
      </c>
      <c r="I34" s="103">
        <f t="shared" si="3"/>
        <v>0</v>
      </c>
      <c r="J34" s="78">
        <f t="shared" si="0"/>
        <v>0</v>
      </c>
    </row>
    <row r="35" spans="1:10" s="97" customFormat="1" ht="30.75" customHeight="1">
      <c r="A35" s="56"/>
      <c r="B35" s="56" t="s">
        <v>142</v>
      </c>
      <c r="C35" s="57">
        <v>992</v>
      </c>
      <c r="D35" s="58" t="s">
        <v>65</v>
      </c>
      <c r="E35" s="59" t="s">
        <v>183</v>
      </c>
      <c r="F35" s="59" t="s">
        <v>145</v>
      </c>
      <c r="G35" s="59" t="s">
        <v>67</v>
      </c>
      <c r="H35" s="103">
        <f t="shared" si="3"/>
        <v>100</v>
      </c>
      <c r="I35" s="103">
        <f t="shared" si="3"/>
        <v>0</v>
      </c>
      <c r="J35" s="78">
        <f t="shared" si="0"/>
        <v>0</v>
      </c>
    </row>
    <row r="36" spans="1:10" s="97" customFormat="1" ht="44.25" customHeight="1">
      <c r="A36" s="56"/>
      <c r="B36" s="56" t="s">
        <v>146</v>
      </c>
      <c r="C36" s="57">
        <v>992</v>
      </c>
      <c r="D36" s="58" t="s">
        <v>65</v>
      </c>
      <c r="E36" s="59" t="s">
        <v>183</v>
      </c>
      <c r="F36" s="59" t="s">
        <v>147</v>
      </c>
      <c r="G36" s="59" t="s">
        <v>67</v>
      </c>
      <c r="H36" s="103">
        <f t="shared" si="3"/>
        <v>100</v>
      </c>
      <c r="I36" s="103">
        <f t="shared" si="3"/>
        <v>0</v>
      </c>
      <c r="J36" s="78">
        <f t="shared" si="0"/>
        <v>0</v>
      </c>
    </row>
    <row r="37" spans="1:10" s="97" customFormat="1" ht="15" customHeight="1">
      <c r="A37" s="56"/>
      <c r="B37" s="56" t="s">
        <v>148</v>
      </c>
      <c r="C37" s="57">
        <v>992</v>
      </c>
      <c r="D37" s="58" t="s">
        <v>65</v>
      </c>
      <c r="E37" s="59" t="s">
        <v>183</v>
      </c>
      <c r="F37" s="59" t="s">
        <v>147</v>
      </c>
      <c r="G37" s="59" t="s">
        <v>149</v>
      </c>
      <c r="H37" s="103">
        <v>100</v>
      </c>
      <c r="I37" s="103">
        <v>0</v>
      </c>
      <c r="J37" s="78">
        <f t="shared" si="0"/>
        <v>0</v>
      </c>
    </row>
    <row r="38" spans="1:10" s="97" customFormat="1" ht="15" customHeight="1">
      <c r="A38" s="52"/>
      <c r="B38" s="52" t="s">
        <v>140</v>
      </c>
      <c r="C38" s="53">
        <v>992</v>
      </c>
      <c r="D38" s="54" t="s">
        <v>65</v>
      </c>
      <c r="E38" s="55" t="s">
        <v>109</v>
      </c>
      <c r="F38" s="55" t="s">
        <v>325</v>
      </c>
      <c r="G38" s="55" t="s">
        <v>67</v>
      </c>
      <c r="H38" s="102">
        <f>SUM(H39)</f>
        <v>20</v>
      </c>
      <c r="I38" s="102">
        <f>SUM(I39)</f>
        <v>0</v>
      </c>
      <c r="J38" s="78">
        <f t="shared" si="0"/>
        <v>0</v>
      </c>
    </row>
    <row r="39" spans="1:10" s="97" customFormat="1" ht="29.25" customHeight="1">
      <c r="A39" s="56"/>
      <c r="B39" s="56" t="s">
        <v>199</v>
      </c>
      <c r="C39" s="57">
        <v>992</v>
      </c>
      <c r="D39" s="58" t="s">
        <v>65</v>
      </c>
      <c r="E39" s="59" t="s">
        <v>109</v>
      </c>
      <c r="F39" s="59" t="s">
        <v>330</v>
      </c>
      <c r="G39" s="59" t="s">
        <v>67</v>
      </c>
      <c r="H39" s="103">
        <f aca="true" t="shared" si="4" ref="H39:I41">H40</f>
        <v>20</v>
      </c>
      <c r="I39" s="103">
        <f t="shared" si="4"/>
        <v>0</v>
      </c>
      <c r="J39" s="78">
        <f t="shared" si="0"/>
        <v>0</v>
      </c>
    </row>
    <row r="40" spans="1:10" s="97" customFormat="1" ht="30" customHeight="1">
      <c r="A40" s="56"/>
      <c r="B40" s="56" t="s">
        <v>221</v>
      </c>
      <c r="C40" s="57">
        <v>992</v>
      </c>
      <c r="D40" s="58" t="s">
        <v>65</v>
      </c>
      <c r="E40" s="59" t="s">
        <v>109</v>
      </c>
      <c r="F40" s="59" t="s">
        <v>340</v>
      </c>
      <c r="G40" s="59" t="s">
        <v>67</v>
      </c>
      <c r="H40" s="103">
        <f t="shared" si="4"/>
        <v>20</v>
      </c>
      <c r="I40" s="103">
        <f t="shared" si="4"/>
        <v>0</v>
      </c>
      <c r="J40" s="78">
        <f t="shared" si="0"/>
        <v>0</v>
      </c>
    </row>
    <row r="41" spans="1:10" s="97" customFormat="1" ht="15.75" customHeight="1">
      <c r="A41" s="56"/>
      <c r="B41" s="56" t="s">
        <v>341</v>
      </c>
      <c r="C41" s="57">
        <v>992</v>
      </c>
      <c r="D41" s="58" t="s">
        <v>65</v>
      </c>
      <c r="E41" s="59" t="s">
        <v>109</v>
      </c>
      <c r="F41" s="59" t="s">
        <v>342</v>
      </c>
      <c r="G41" s="59" t="s">
        <v>67</v>
      </c>
      <c r="H41" s="103">
        <f t="shared" si="4"/>
        <v>20</v>
      </c>
      <c r="I41" s="103">
        <f t="shared" si="4"/>
        <v>0</v>
      </c>
      <c r="J41" s="78">
        <f t="shared" si="0"/>
        <v>0</v>
      </c>
    </row>
    <row r="42" spans="1:10" s="97" customFormat="1" ht="15.75" customHeight="1">
      <c r="A42" s="56"/>
      <c r="B42" s="56" t="s">
        <v>216</v>
      </c>
      <c r="C42" s="57">
        <v>992</v>
      </c>
      <c r="D42" s="58" t="s">
        <v>65</v>
      </c>
      <c r="E42" s="59" t="s">
        <v>109</v>
      </c>
      <c r="F42" s="59" t="s">
        <v>342</v>
      </c>
      <c r="G42" s="59" t="s">
        <v>217</v>
      </c>
      <c r="H42" s="103">
        <v>20</v>
      </c>
      <c r="I42" s="103">
        <v>0</v>
      </c>
      <c r="J42" s="78">
        <f t="shared" si="0"/>
        <v>0</v>
      </c>
    </row>
    <row r="43" spans="1:10" s="97" customFormat="1" ht="15.75" customHeight="1">
      <c r="A43" s="52"/>
      <c r="B43" s="52" t="s">
        <v>52</v>
      </c>
      <c r="C43" s="53">
        <v>992</v>
      </c>
      <c r="D43" s="54" t="s">
        <v>65</v>
      </c>
      <c r="E43" s="55" t="s">
        <v>134</v>
      </c>
      <c r="F43" s="55" t="s">
        <v>325</v>
      </c>
      <c r="G43" s="55" t="s">
        <v>67</v>
      </c>
      <c r="H43" s="102">
        <f>H44+H53+H59</f>
        <v>2672.5</v>
      </c>
      <c r="I43" s="102">
        <f>I44+I53+I59</f>
        <v>558.58</v>
      </c>
      <c r="J43" s="78">
        <f t="shared" si="0"/>
        <v>20.901028999064547</v>
      </c>
    </row>
    <row r="44" spans="1:10" s="97" customFormat="1" ht="45.75" customHeight="1">
      <c r="A44" s="56"/>
      <c r="B44" s="56" t="s">
        <v>249</v>
      </c>
      <c r="C44" s="57">
        <v>992</v>
      </c>
      <c r="D44" s="58" t="s">
        <v>65</v>
      </c>
      <c r="E44" s="59" t="s">
        <v>134</v>
      </c>
      <c r="F44" s="59" t="s">
        <v>343</v>
      </c>
      <c r="G44" s="59" t="s">
        <v>67</v>
      </c>
      <c r="H44" s="103">
        <f>H45+H49</f>
        <v>145</v>
      </c>
      <c r="I44" s="103">
        <f>I45+I49</f>
        <v>33.5</v>
      </c>
      <c r="J44" s="78">
        <f t="shared" si="0"/>
        <v>23.103448275862068</v>
      </c>
    </row>
    <row r="45" spans="1:10" s="97" customFormat="1" ht="30" customHeight="1">
      <c r="A45" s="56"/>
      <c r="B45" s="56" t="s">
        <v>222</v>
      </c>
      <c r="C45" s="57">
        <v>992</v>
      </c>
      <c r="D45" s="58" t="s">
        <v>65</v>
      </c>
      <c r="E45" s="59" t="s">
        <v>134</v>
      </c>
      <c r="F45" s="59" t="s">
        <v>344</v>
      </c>
      <c r="G45" s="59" t="s">
        <v>67</v>
      </c>
      <c r="H45" s="103">
        <f aca="true" t="shared" si="5" ref="H45:I47">H46</f>
        <v>90</v>
      </c>
      <c r="I45" s="103">
        <f t="shared" si="5"/>
        <v>22.5</v>
      </c>
      <c r="J45" s="78">
        <f t="shared" si="0"/>
        <v>25</v>
      </c>
    </row>
    <row r="46" spans="1:10" s="97" customFormat="1" ht="45.75" customHeight="1">
      <c r="A46" s="56"/>
      <c r="B46" s="56" t="s">
        <v>345</v>
      </c>
      <c r="C46" s="57">
        <v>992</v>
      </c>
      <c r="D46" s="58" t="s">
        <v>65</v>
      </c>
      <c r="E46" s="59" t="s">
        <v>134</v>
      </c>
      <c r="F46" s="59" t="s">
        <v>346</v>
      </c>
      <c r="G46" s="59" t="s">
        <v>67</v>
      </c>
      <c r="H46" s="103">
        <f t="shared" si="5"/>
        <v>90</v>
      </c>
      <c r="I46" s="103">
        <f t="shared" si="5"/>
        <v>22.5</v>
      </c>
      <c r="J46" s="78">
        <f t="shared" si="0"/>
        <v>25</v>
      </c>
    </row>
    <row r="47" spans="1:10" s="97" customFormat="1" ht="45" customHeight="1">
      <c r="A47" s="56"/>
      <c r="B47" s="56" t="s">
        <v>8</v>
      </c>
      <c r="C47" s="57">
        <v>992</v>
      </c>
      <c r="D47" s="58" t="s">
        <v>65</v>
      </c>
      <c r="E47" s="59" t="s">
        <v>134</v>
      </c>
      <c r="F47" s="59" t="s">
        <v>347</v>
      </c>
      <c r="G47" s="59" t="s">
        <v>67</v>
      </c>
      <c r="H47" s="103">
        <f t="shared" si="5"/>
        <v>90</v>
      </c>
      <c r="I47" s="103">
        <f t="shared" si="5"/>
        <v>22.5</v>
      </c>
      <c r="J47" s="78">
        <f t="shared" si="0"/>
        <v>25</v>
      </c>
    </row>
    <row r="48" spans="1:10" s="97" customFormat="1" ht="29.25" customHeight="1">
      <c r="A48" s="56"/>
      <c r="B48" s="56" t="s">
        <v>223</v>
      </c>
      <c r="C48" s="57">
        <v>992</v>
      </c>
      <c r="D48" s="58" t="s">
        <v>65</v>
      </c>
      <c r="E48" s="59" t="s">
        <v>134</v>
      </c>
      <c r="F48" s="59" t="s">
        <v>347</v>
      </c>
      <c r="G48" s="59" t="s">
        <v>224</v>
      </c>
      <c r="H48" s="103">
        <v>90</v>
      </c>
      <c r="I48" s="103">
        <v>22.5</v>
      </c>
      <c r="J48" s="78">
        <f t="shared" si="0"/>
        <v>25</v>
      </c>
    </row>
    <row r="49" spans="1:10" s="97" customFormat="1" ht="45.75" customHeight="1">
      <c r="A49" s="56"/>
      <c r="B49" s="60" t="s">
        <v>348</v>
      </c>
      <c r="C49" s="57">
        <v>992</v>
      </c>
      <c r="D49" s="58" t="s">
        <v>65</v>
      </c>
      <c r="E49" s="59" t="s">
        <v>134</v>
      </c>
      <c r="F49" s="59" t="s">
        <v>349</v>
      </c>
      <c r="G49" s="61" t="s">
        <v>67</v>
      </c>
      <c r="H49" s="104">
        <f aca="true" t="shared" si="6" ref="H49:I51">H50</f>
        <v>55</v>
      </c>
      <c r="I49" s="104">
        <f t="shared" si="6"/>
        <v>11</v>
      </c>
      <c r="J49" s="78">
        <f t="shared" si="0"/>
        <v>20</v>
      </c>
    </row>
    <row r="50" spans="1:10" s="97" customFormat="1" ht="90.75" customHeight="1">
      <c r="A50" s="56"/>
      <c r="B50" s="60" t="s">
        <v>294</v>
      </c>
      <c r="C50" s="57">
        <v>992</v>
      </c>
      <c r="D50" s="58" t="s">
        <v>65</v>
      </c>
      <c r="E50" s="59" t="s">
        <v>134</v>
      </c>
      <c r="F50" s="59" t="s">
        <v>350</v>
      </c>
      <c r="G50" s="61" t="s">
        <v>67</v>
      </c>
      <c r="H50" s="104">
        <f t="shared" si="6"/>
        <v>55</v>
      </c>
      <c r="I50" s="104">
        <f t="shared" si="6"/>
        <v>11</v>
      </c>
      <c r="J50" s="78">
        <f t="shared" si="0"/>
        <v>20</v>
      </c>
    </row>
    <row r="51" spans="1:10" s="97" customFormat="1" ht="45" customHeight="1">
      <c r="A51" s="56"/>
      <c r="B51" s="60" t="s">
        <v>11</v>
      </c>
      <c r="C51" s="57">
        <v>992</v>
      </c>
      <c r="D51" s="58" t="s">
        <v>65</v>
      </c>
      <c r="E51" s="59" t="s">
        <v>134</v>
      </c>
      <c r="F51" s="59" t="s">
        <v>351</v>
      </c>
      <c r="G51" s="61" t="s">
        <v>67</v>
      </c>
      <c r="H51" s="104">
        <f t="shared" si="6"/>
        <v>55</v>
      </c>
      <c r="I51" s="104">
        <f t="shared" si="6"/>
        <v>11</v>
      </c>
      <c r="J51" s="78">
        <f t="shared" si="0"/>
        <v>20</v>
      </c>
    </row>
    <row r="52" spans="1:10" s="97" customFormat="1" ht="45.75" customHeight="1">
      <c r="A52" s="56"/>
      <c r="B52" s="60" t="s">
        <v>225</v>
      </c>
      <c r="C52" s="57">
        <v>992</v>
      </c>
      <c r="D52" s="58" t="s">
        <v>65</v>
      </c>
      <c r="E52" s="59" t="s">
        <v>134</v>
      </c>
      <c r="F52" s="59" t="s">
        <v>351</v>
      </c>
      <c r="G52" s="61" t="s">
        <v>226</v>
      </c>
      <c r="H52" s="104">
        <v>55</v>
      </c>
      <c r="I52" s="104">
        <v>11</v>
      </c>
      <c r="J52" s="78">
        <f t="shared" si="0"/>
        <v>20</v>
      </c>
    </row>
    <row r="53" spans="1:10" s="97" customFormat="1" ht="27.75" customHeight="1">
      <c r="A53" s="56"/>
      <c r="B53" s="56" t="s">
        <v>199</v>
      </c>
      <c r="C53" s="57">
        <v>992</v>
      </c>
      <c r="D53" s="58" t="s">
        <v>65</v>
      </c>
      <c r="E53" s="59" t="s">
        <v>134</v>
      </c>
      <c r="F53" s="59" t="s">
        <v>330</v>
      </c>
      <c r="G53" s="59" t="s">
        <v>67</v>
      </c>
      <c r="H53" s="103">
        <f>H54</f>
        <v>2327.5</v>
      </c>
      <c r="I53" s="103">
        <f>I54</f>
        <v>525.08</v>
      </c>
      <c r="J53" s="78">
        <f t="shared" si="0"/>
        <v>22.55982814178303</v>
      </c>
    </row>
    <row r="54" spans="1:10" s="97" customFormat="1" ht="60.75" customHeight="1">
      <c r="A54" s="56"/>
      <c r="B54" s="56" t="s">
        <v>295</v>
      </c>
      <c r="C54" s="57">
        <v>992</v>
      </c>
      <c r="D54" s="58" t="s">
        <v>65</v>
      </c>
      <c r="E54" s="59" t="s">
        <v>134</v>
      </c>
      <c r="F54" s="59" t="s">
        <v>352</v>
      </c>
      <c r="G54" s="59" t="s">
        <v>67</v>
      </c>
      <c r="H54" s="103">
        <f>H55</f>
        <v>2327.5</v>
      </c>
      <c r="I54" s="103">
        <f>I55</f>
        <v>525.08</v>
      </c>
      <c r="J54" s="78">
        <f t="shared" si="0"/>
        <v>22.55982814178303</v>
      </c>
    </row>
    <row r="55" spans="1:10" s="97" customFormat="1" ht="30.75" customHeight="1">
      <c r="A55" s="56"/>
      <c r="B55" s="56" t="s">
        <v>200</v>
      </c>
      <c r="C55" s="57">
        <v>992</v>
      </c>
      <c r="D55" s="58" t="s">
        <v>65</v>
      </c>
      <c r="E55" s="59" t="s">
        <v>134</v>
      </c>
      <c r="F55" s="59" t="s">
        <v>353</v>
      </c>
      <c r="G55" s="59" t="s">
        <v>67</v>
      </c>
      <c r="H55" s="103">
        <f>SUM(H56:H58)</f>
        <v>2327.5</v>
      </c>
      <c r="I55" s="103">
        <f>SUM(I56:I58)</f>
        <v>525.08</v>
      </c>
      <c r="J55" s="78">
        <f t="shared" si="0"/>
        <v>22.55982814178303</v>
      </c>
    </row>
    <row r="56" spans="1:10" s="97" customFormat="1" ht="90.75" customHeight="1">
      <c r="A56" s="56"/>
      <c r="B56" s="56" t="s">
        <v>212</v>
      </c>
      <c r="C56" s="57">
        <v>992</v>
      </c>
      <c r="D56" s="58" t="s">
        <v>65</v>
      </c>
      <c r="E56" s="59" t="s">
        <v>134</v>
      </c>
      <c r="F56" s="59" t="s">
        <v>353</v>
      </c>
      <c r="G56" s="59" t="s">
        <v>213</v>
      </c>
      <c r="H56" s="103">
        <f>1719.9+87.6</f>
        <v>1807.5</v>
      </c>
      <c r="I56" s="137">
        <v>431.04</v>
      </c>
      <c r="J56" s="78">
        <f t="shared" si="0"/>
        <v>23.847302904564316</v>
      </c>
    </row>
    <row r="57" spans="1:10" s="97" customFormat="1" ht="45.75" customHeight="1">
      <c r="A57" s="56"/>
      <c r="B57" s="56" t="s">
        <v>289</v>
      </c>
      <c r="C57" s="57">
        <v>992</v>
      </c>
      <c r="D57" s="58" t="s">
        <v>65</v>
      </c>
      <c r="E57" s="59" t="s">
        <v>134</v>
      </c>
      <c r="F57" s="59" t="s">
        <v>353</v>
      </c>
      <c r="G57" s="59" t="s">
        <v>215</v>
      </c>
      <c r="H57" s="103">
        <v>501</v>
      </c>
      <c r="I57" s="137">
        <v>89.94</v>
      </c>
      <c r="J57" s="78">
        <f t="shared" si="0"/>
        <v>17.952095808383234</v>
      </c>
    </row>
    <row r="58" spans="1:10" s="97" customFormat="1" ht="15" customHeight="1">
      <c r="A58" s="56"/>
      <c r="B58" s="56" t="s">
        <v>216</v>
      </c>
      <c r="C58" s="57">
        <v>992</v>
      </c>
      <c r="D58" s="58" t="s">
        <v>65</v>
      </c>
      <c r="E58" s="59" t="s">
        <v>134</v>
      </c>
      <c r="F58" s="59" t="s">
        <v>353</v>
      </c>
      <c r="G58" s="59" t="s">
        <v>217</v>
      </c>
      <c r="H58" s="103">
        <v>19</v>
      </c>
      <c r="I58" s="103">
        <v>4.1</v>
      </c>
      <c r="J58" s="78">
        <f t="shared" si="0"/>
        <v>21.57894736842105</v>
      </c>
    </row>
    <row r="59" spans="1:10" s="97" customFormat="1" ht="15.75" customHeight="1">
      <c r="A59" s="56"/>
      <c r="B59" s="56" t="s">
        <v>201</v>
      </c>
      <c r="C59" s="57">
        <v>993</v>
      </c>
      <c r="D59" s="58" t="s">
        <v>65</v>
      </c>
      <c r="E59" s="59" t="s">
        <v>134</v>
      </c>
      <c r="F59" s="59" t="s">
        <v>354</v>
      </c>
      <c r="G59" s="59" t="s">
        <v>67</v>
      </c>
      <c r="H59" s="103">
        <f aca="true" t="shared" si="7" ref="H59:I61">H60</f>
        <v>200</v>
      </c>
      <c r="I59" s="103">
        <f t="shared" si="7"/>
        <v>0</v>
      </c>
      <c r="J59" s="78">
        <f t="shared" si="0"/>
        <v>0</v>
      </c>
    </row>
    <row r="60" spans="1:10" s="97" customFormat="1" ht="30" customHeight="1">
      <c r="A60" s="56"/>
      <c r="B60" s="56" t="s">
        <v>202</v>
      </c>
      <c r="C60" s="57">
        <v>992</v>
      </c>
      <c r="D60" s="58" t="s">
        <v>65</v>
      </c>
      <c r="E60" s="59" t="s">
        <v>134</v>
      </c>
      <c r="F60" s="59" t="s">
        <v>355</v>
      </c>
      <c r="G60" s="59" t="s">
        <v>67</v>
      </c>
      <c r="H60" s="103">
        <f t="shared" si="7"/>
        <v>200</v>
      </c>
      <c r="I60" s="103">
        <f t="shared" si="7"/>
        <v>0</v>
      </c>
      <c r="J60" s="78">
        <f t="shared" si="0"/>
        <v>0</v>
      </c>
    </row>
    <row r="61" spans="1:10" s="97" customFormat="1" ht="60" customHeight="1">
      <c r="A61" s="56"/>
      <c r="B61" s="56" t="s">
        <v>296</v>
      </c>
      <c r="C61" s="57">
        <v>992</v>
      </c>
      <c r="D61" s="58" t="s">
        <v>65</v>
      </c>
      <c r="E61" s="59" t="s">
        <v>134</v>
      </c>
      <c r="F61" s="59" t="s">
        <v>356</v>
      </c>
      <c r="G61" s="59" t="s">
        <v>67</v>
      </c>
      <c r="H61" s="103">
        <f t="shared" si="7"/>
        <v>200</v>
      </c>
      <c r="I61" s="103">
        <f t="shared" si="7"/>
        <v>0</v>
      </c>
      <c r="J61" s="78">
        <f t="shared" si="0"/>
        <v>0</v>
      </c>
    </row>
    <row r="62" spans="1:10" s="97" customFormat="1" ht="45.75" customHeight="1">
      <c r="A62" s="56"/>
      <c r="B62" s="56" t="s">
        <v>289</v>
      </c>
      <c r="C62" s="57">
        <v>992</v>
      </c>
      <c r="D62" s="58" t="s">
        <v>65</v>
      </c>
      <c r="E62" s="59" t="s">
        <v>134</v>
      </c>
      <c r="F62" s="59" t="s">
        <v>356</v>
      </c>
      <c r="G62" s="59" t="s">
        <v>215</v>
      </c>
      <c r="H62" s="103">
        <v>200</v>
      </c>
      <c r="I62" s="103">
        <v>0</v>
      </c>
      <c r="J62" s="78">
        <f t="shared" si="0"/>
        <v>0</v>
      </c>
    </row>
    <row r="63" spans="1:10" s="97" customFormat="1" ht="15.75" customHeight="1">
      <c r="A63" s="52" t="s">
        <v>74</v>
      </c>
      <c r="B63" s="52" t="s">
        <v>53</v>
      </c>
      <c r="C63" s="53">
        <v>992</v>
      </c>
      <c r="D63" s="54" t="s">
        <v>68</v>
      </c>
      <c r="E63" s="55" t="s">
        <v>66</v>
      </c>
      <c r="F63" s="55" t="s">
        <v>325</v>
      </c>
      <c r="G63" s="55" t="s">
        <v>67</v>
      </c>
      <c r="H63" s="102">
        <f aca="true" t="shared" si="8" ref="H63:I67">H64</f>
        <v>402.1</v>
      </c>
      <c r="I63" s="102">
        <f t="shared" si="8"/>
        <v>100.5</v>
      </c>
      <c r="J63" s="78">
        <f t="shared" si="0"/>
        <v>24.993782641134043</v>
      </c>
    </row>
    <row r="64" spans="1:10" s="97" customFormat="1" ht="15" customHeight="1">
      <c r="A64" s="56"/>
      <c r="B64" s="56" t="s">
        <v>54</v>
      </c>
      <c r="C64" s="57">
        <v>992</v>
      </c>
      <c r="D64" s="58" t="s">
        <v>68</v>
      </c>
      <c r="E64" s="59" t="s">
        <v>73</v>
      </c>
      <c r="F64" s="59" t="s">
        <v>325</v>
      </c>
      <c r="G64" s="59" t="s">
        <v>67</v>
      </c>
      <c r="H64" s="103">
        <f t="shared" si="8"/>
        <v>402.1</v>
      </c>
      <c r="I64" s="103">
        <f t="shared" si="8"/>
        <v>100.5</v>
      </c>
      <c r="J64" s="78">
        <f t="shared" si="0"/>
        <v>24.993782641134043</v>
      </c>
    </row>
    <row r="65" spans="1:10" s="97" customFormat="1" ht="29.25" customHeight="1">
      <c r="A65" s="56"/>
      <c r="B65" s="56" t="s">
        <v>199</v>
      </c>
      <c r="C65" s="57">
        <v>992</v>
      </c>
      <c r="D65" s="58" t="s">
        <v>68</v>
      </c>
      <c r="E65" s="59" t="s">
        <v>73</v>
      </c>
      <c r="F65" s="59" t="s">
        <v>330</v>
      </c>
      <c r="G65" s="59" t="s">
        <v>67</v>
      </c>
      <c r="H65" s="103">
        <f t="shared" si="8"/>
        <v>402.1</v>
      </c>
      <c r="I65" s="103">
        <f t="shared" si="8"/>
        <v>100.5</v>
      </c>
      <c r="J65" s="78">
        <f t="shared" si="0"/>
        <v>24.993782641134043</v>
      </c>
    </row>
    <row r="66" spans="1:10" s="97" customFormat="1" ht="29.25" customHeight="1">
      <c r="A66" s="56"/>
      <c r="B66" s="56" t="s">
        <v>334</v>
      </c>
      <c r="C66" s="57">
        <v>992</v>
      </c>
      <c r="D66" s="58" t="s">
        <v>68</v>
      </c>
      <c r="E66" s="59" t="s">
        <v>73</v>
      </c>
      <c r="F66" s="59" t="s">
        <v>357</v>
      </c>
      <c r="G66" s="59" t="s">
        <v>67</v>
      </c>
      <c r="H66" s="103">
        <f t="shared" si="8"/>
        <v>402.1</v>
      </c>
      <c r="I66" s="103">
        <f t="shared" si="8"/>
        <v>100.5</v>
      </c>
      <c r="J66" s="78">
        <f t="shared" si="0"/>
        <v>24.993782641134043</v>
      </c>
    </row>
    <row r="67" spans="1:10" s="97" customFormat="1" ht="45.75" customHeight="1">
      <c r="A67" s="56"/>
      <c r="B67" s="56" t="s">
        <v>297</v>
      </c>
      <c r="C67" s="57">
        <v>992</v>
      </c>
      <c r="D67" s="58" t="s">
        <v>68</v>
      </c>
      <c r="E67" s="59" t="s">
        <v>73</v>
      </c>
      <c r="F67" s="59" t="s">
        <v>358</v>
      </c>
      <c r="G67" s="59" t="s">
        <v>67</v>
      </c>
      <c r="H67" s="103">
        <f t="shared" si="8"/>
        <v>402.1</v>
      </c>
      <c r="I67" s="103">
        <f t="shared" si="8"/>
        <v>100.5</v>
      </c>
      <c r="J67" s="78">
        <f t="shared" si="0"/>
        <v>24.993782641134043</v>
      </c>
    </row>
    <row r="68" spans="1:10" s="101" customFormat="1" ht="91.5" customHeight="1">
      <c r="A68" s="56"/>
      <c r="B68" s="56" t="s">
        <v>212</v>
      </c>
      <c r="C68" s="57">
        <v>992</v>
      </c>
      <c r="D68" s="58" t="s">
        <v>68</v>
      </c>
      <c r="E68" s="59" t="s">
        <v>73</v>
      </c>
      <c r="F68" s="59" t="s">
        <v>358</v>
      </c>
      <c r="G68" s="59" t="s">
        <v>213</v>
      </c>
      <c r="H68" s="103">
        <f>373.6+28.5</f>
        <v>402.1</v>
      </c>
      <c r="I68" s="103">
        <v>100.5</v>
      </c>
      <c r="J68" s="78">
        <f t="shared" si="0"/>
        <v>24.993782641134043</v>
      </c>
    </row>
    <row r="69" spans="1:10" s="97" customFormat="1" ht="30" customHeight="1">
      <c r="A69" s="52" t="s">
        <v>75</v>
      </c>
      <c r="B69" s="52" t="s">
        <v>55</v>
      </c>
      <c r="C69" s="53">
        <v>992</v>
      </c>
      <c r="D69" s="54" t="s">
        <v>73</v>
      </c>
      <c r="E69" s="55" t="s">
        <v>66</v>
      </c>
      <c r="F69" s="55" t="s">
        <v>325</v>
      </c>
      <c r="G69" s="55" t="s">
        <v>67</v>
      </c>
      <c r="H69" s="102">
        <f>SUM(H70,H76)</f>
        <v>85</v>
      </c>
      <c r="I69" s="102">
        <f>SUM(I70,I76)</f>
        <v>5.5</v>
      </c>
      <c r="J69" s="78">
        <f t="shared" si="0"/>
        <v>6.470588235294119</v>
      </c>
    </row>
    <row r="70" spans="1:10" s="97" customFormat="1" ht="58.5" customHeight="1">
      <c r="A70" s="56"/>
      <c r="B70" s="52" t="s">
        <v>37</v>
      </c>
      <c r="C70" s="53">
        <v>992</v>
      </c>
      <c r="D70" s="54" t="s">
        <v>73</v>
      </c>
      <c r="E70" s="55" t="s">
        <v>72</v>
      </c>
      <c r="F70" s="55" t="s">
        <v>325</v>
      </c>
      <c r="G70" s="55" t="s">
        <v>67</v>
      </c>
      <c r="H70" s="102">
        <f aca="true" t="shared" si="9" ref="H70:I74">H71</f>
        <v>50</v>
      </c>
      <c r="I70" s="102">
        <f t="shared" si="9"/>
        <v>5.5</v>
      </c>
      <c r="J70" s="78">
        <f t="shared" si="0"/>
        <v>11</v>
      </c>
    </row>
    <row r="71" spans="1:10" s="97" customFormat="1" ht="44.25" customHeight="1">
      <c r="A71" s="56"/>
      <c r="B71" s="56" t="s">
        <v>234</v>
      </c>
      <c r="C71" s="57">
        <v>992</v>
      </c>
      <c r="D71" s="58" t="s">
        <v>73</v>
      </c>
      <c r="E71" s="59" t="s">
        <v>72</v>
      </c>
      <c r="F71" s="59" t="s">
        <v>359</v>
      </c>
      <c r="G71" s="59" t="s">
        <v>67</v>
      </c>
      <c r="H71" s="103">
        <f t="shared" si="9"/>
        <v>50</v>
      </c>
      <c r="I71" s="103">
        <f t="shared" si="9"/>
        <v>5.5</v>
      </c>
      <c r="J71" s="78">
        <f t="shared" si="0"/>
        <v>11</v>
      </c>
    </row>
    <row r="72" spans="1:10" s="97" customFormat="1" ht="60.75" customHeight="1">
      <c r="A72" s="56"/>
      <c r="B72" s="56" t="s">
        <v>414</v>
      </c>
      <c r="C72" s="57">
        <v>992</v>
      </c>
      <c r="D72" s="58" t="s">
        <v>73</v>
      </c>
      <c r="E72" s="59" t="s">
        <v>72</v>
      </c>
      <c r="F72" s="59" t="s">
        <v>360</v>
      </c>
      <c r="G72" s="59" t="s">
        <v>67</v>
      </c>
      <c r="H72" s="103">
        <f t="shared" si="9"/>
        <v>50</v>
      </c>
      <c r="I72" s="103">
        <f t="shared" si="9"/>
        <v>5.5</v>
      </c>
      <c r="J72" s="78">
        <f t="shared" si="0"/>
        <v>11</v>
      </c>
    </row>
    <row r="73" spans="1:10" s="97" customFormat="1" ht="45.75" customHeight="1">
      <c r="A73" s="56"/>
      <c r="B73" s="56" t="s">
        <v>361</v>
      </c>
      <c r="C73" s="57">
        <v>992</v>
      </c>
      <c r="D73" s="58" t="s">
        <v>73</v>
      </c>
      <c r="E73" s="59" t="s">
        <v>72</v>
      </c>
      <c r="F73" s="59" t="s">
        <v>362</v>
      </c>
      <c r="G73" s="59" t="s">
        <v>67</v>
      </c>
      <c r="H73" s="103">
        <f t="shared" si="9"/>
        <v>50</v>
      </c>
      <c r="I73" s="103">
        <f t="shared" si="9"/>
        <v>5.5</v>
      </c>
      <c r="J73" s="78">
        <f t="shared" si="0"/>
        <v>11</v>
      </c>
    </row>
    <row r="74" spans="1:10" s="97" customFormat="1" ht="60.75" customHeight="1">
      <c r="A74" s="56"/>
      <c r="B74" s="56" t="s">
        <v>363</v>
      </c>
      <c r="C74" s="57">
        <v>992</v>
      </c>
      <c r="D74" s="58" t="s">
        <v>73</v>
      </c>
      <c r="E74" s="59" t="s">
        <v>72</v>
      </c>
      <c r="F74" s="59" t="s">
        <v>364</v>
      </c>
      <c r="G74" s="59" t="s">
        <v>67</v>
      </c>
      <c r="H74" s="103">
        <f t="shared" si="9"/>
        <v>50</v>
      </c>
      <c r="I74" s="103">
        <f t="shared" si="9"/>
        <v>5.5</v>
      </c>
      <c r="J74" s="78">
        <f aca="true" t="shared" si="10" ref="J74:J137">I74/H74*100</f>
        <v>11</v>
      </c>
    </row>
    <row r="75" spans="1:10" s="97" customFormat="1" ht="45.75" customHeight="1">
      <c r="A75" s="56"/>
      <c r="B75" s="56" t="s">
        <v>289</v>
      </c>
      <c r="C75" s="57">
        <v>992</v>
      </c>
      <c r="D75" s="58" t="s">
        <v>73</v>
      </c>
      <c r="E75" s="59" t="s">
        <v>72</v>
      </c>
      <c r="F75" s="59" t="s">
        <v>364</v>
      </c>
      <c r="G75" s="59" t="s">
        <v>215</v>
      </c>
      <c r="H75" s="103">
        <v>50</v>
      </c>
      <c r="I75" s="103">
        <v>5.5</v>
      </c>
      <c r="J75" s="78">
        <f t="shared" si="10"/>
        <v>11</v>
      </c>
    </row>
    <row r="76" spans="1:10" s="97" customFormat="1" ht="45" customHeight="1">
      <c r="A76" s="52"/>
      <c r="B76" s="52" t="s">
        <v>56</v>
      </c>
      <c r="C76" s="53">
        <v>992</v>
      </c>
      <c r="D76" s="54" t="s">
        <v>73</v>
      </c>
      <c r="E76" s="55">
        <v>14</v>
      </c>
      <c r="F76" s="55" t="s">
        <v>325</v>
      </c>
      <c r="G76" s="55" t="s">
        <v>67</v>
      </c>
      <c r="H76" s="102">
        <f>H77</f>
        <v>35</v>
      </c>
      <c r="I76" s="102">
        <f>I77</f>
        <v>0</v>
      </c>
      <c r="J76" s="78">
        <f t="shared" si="10"/>
        <v>0</v>
      </c>
    </row>
    <row r="77" spans="1:10" s="97" customFormat="1" ht="45" customHeight="1">
      <c r="A77" s="56"/>
      <c r="B77" s="56" t="s">
        <v>234</v>
      </c>
      <c r="C77" s="57">
        <v>992</v>
      </c>
      <c r="D77" s="58" t="s">
        <v>73</v>
      </c>
      <c r="E77" s="59" t="s">
        <v>227</v>
      </c>
      <c r="F77" s="59" t="s">
        <v>359</v>
      </c>
      <c r="G77" s="59" t="s">
        <v>67</v>
      </c>
      <c r="H77" s="103">
        <f>H78+H82</f>
        <v>35</v>
      </c>
      <c r="I77" s="103">
        <f>I78+I82</f>
        <v>0</v>
      </c>
      <c r="J77" s="78">
        <f t="shared" si="10"/>
        <v>0</v>
      </c>
    </row>
    <row r="78" spans="1:10" s="97" customFormat="1" ht="45" customHeight="1">
      <c r="A78" s="56"/>
      <c r="B78" s="56" t="s">
        <v>150</v>
      </c>
      <c r="C78" s="57">
        <v>992</v>
      </c>
      <c r="D78" s="58" t="s">
        <v>73</v>
      </c>
      <c r="E78" s="59" t="s">
        <v>227</v>
      </c>
      <c r="F78" s="59" t="s">
        <v>151</v>
      </c>
      <c r="G78" s="59" t="s">
        <v>67</v>
      </c>
      <c r="H78" s="103">
        <f>H80</f>
        <v>10</v>
      </c>
      <c r="I78" s="103">
        <f>I80</f>
        <v>0</v>
      </c>
      <c r="J78" s="78">
        <f t="shared" si="10"/>
        <v>0</v>
      </c>
    </row>
    <row r="79" spans="1:10" s="97" customFormat="1" ht="60" customHeight="1">
      <c r="A79" s="56"/>
      <c r="B79" s="56" t="s">
        <v>152</v>
      </c>
      <c r="C79" s="57">
        <v>992</v>
      </c>
      <c r="D79" s="58" t="s">
        <v>73</v>
      </c>
      <c r="E79" s="59" t="s">
        <v>227</v>
      </c>
      <c r="F79" s="59" t="s">
        <v>153</v>
      </c>
      <c r="G79" s="59" t="s">
        <v>67</v>
      </c>
      <c r="H79" s="103">
        <f>H80</f>
        <v>10</v>
      </c>
      <c r="I79" s="103">
        <f>I80</f>
        <v>0</v>
      </c>
      <c r="J79" s="78">
        <f t="shared" si="10"/>
        <v>0</v>
      </c>
    </row>
    <row r="80" spans="1:10" s="97" customFormat="1" ht="15" customHeight="1">
      <c r="A80" s="56"/>
      <c r="B80" s="56" t="s">
        <v>154</v>
      </c>
      <c r="C80" s="57">
        <v>992</v>
      </c>
      <c r="D80" s="58" t="s">
        <v>73</v>
      </c>
      <c r="E80" s="59" t="s">
        <v>227</v>
      </c>
      <c r="F80" s="59" t="s">
        <v>155</v>
      </c>
      <c r="G80" s="59" t="s">
        <v>67</v>
      </c>
      <c r="H80" s="103">
        <f>H81</f>
        <v>10</v>
      </c>
      <c r="I80" s="103">
        <f>I81</f>
        <v>0</v>
      </c>
      <c r="J80" s="78">
        <f t="shared" si="10"/>
        <v>0</v>
      </c>
    </row>
    <row r="81" spans="1:10" s="97" customFormat="1" ht="45.75" customHeight="1">
      <c r="A81" s="56"/>
      <c r="B81" s="56" t="s">
        <v>289</v>
      </c>
      <c r="C81" s="57">
        <v>992</v>
      </c>
      <c r="D81" s="58" t="s">
        <v>73</v>
      </c>
      <c r="E81" s="59" t="s">
        <v>227</v>
      </c>
      <c r="F81" s="59" t="s">
        <v>155</v>
      </c>
      <c r="G81" s="59" t="s">
        <v>215</v>
      </c>
      <c r="H81" s="103">
        <v>10</v>
      </c>
      <c r="I81" s="103">
        <v>0</v>
      </c>
      <c r="J81" s="78">
        <f t="shared" si="10"/>
        <v>0</v>
      </c>
    </row>
    <row r="82" spans="1:10" s="97" customFormat="1" ht="15" customHeight="1">
      <c r="A82" s="56"/>
      <c r="B82" s="56" t="s">
        <v>418</v>
      </c>
      <c r="C82" s="57">
        <v>992</v>
      </c>
      <c r="D82" s="58" t="s">
        <v>73</v>
      </c>
      <c r="E82" s="59">
        <v>14</v>
      </c>
      <c r="F82" s="59" t="s">
        <v>365</v>
      </c>
      <c r="G82" s="59" t="s">
        <v>67</v>
      </c>
      <c r="H82" s="103">
        <f>H84</f>
        <v>25</v>
      </c>
      <c r="I82" s="103">
        <f>I84</f>
        <v>0</v>
      </c>
      <c r="J82" s="78">
        <f t="shared" si="10"/>
        <v>0</v>
      </c>
    </row>
    <row r="83" spans="1:10" s="97" customFormat="1" ht="30.75" customHeight="1">
      <c r="A83" s="56"/>
      <c r="B83" s="56" t="s">
        <v>420</v>
      </c>
      <c r="C83" s="57">
        <v>992</v>
      </c>
      <c r="D83" s="58" t="s">
        <v>73</v>
      </c>
      <c r="E83" s="59">
        <v>14</v>
      </c>
      <c r="F83" s="59" t="s">
        <v>298</v>
      </c>
      <c r="G83" s="59" t="s">
        <v>67</v>
      </c>
      <c r="H83" s="103">
        <f>H84</f>
        <v>25</v>
      </c>
      <c r="I83" s="103">
        <f>I84</f>
        <v>0</v>
      </c>
      <c r="J83" s="78">
        <f t="shared" si="10"/>
        <v>0</v>
      </c>
    </row>
    <row r="84" spans="1:10" s="97" customFormat="1" ht="15.75" customHeight="1">
      <c r="A84" s="56"/>
      <c r="B84" s="56" t="s">
        <v>203</v>
      </c>
      <c r="C84" s="57">
        <v>992</v>
      </c>
      <c r="D84" s="58" t="s">
        <v>73</v>
      </c>
      <c r="E84" s="59">
        <v>14</v>
      </c>
      <c r="F84" s="59" t="s">
        <v>366</v>
      </c>
      <c r="G84" s="59" t="s">
        <v>67</v>
      </c>
      <c r="H84" s="103">
        <f>H85</f>
        <v>25</v>
      </c>
      <c r="I84" s="103">
        <f>I85</f>
        <v>0</v>
      </c>
      <c r="J84" s="78">
        <f t="shared" si="10"/>
        <v>0</v>
      </c>
    </row>
    <row r="85" spans="1:10" s="97" customFormat="1" ht="45" customHeight="1">
      <c r="A85" s="56"/>
      <c r="B85" s="56" t="s">
        <v>289</v>
      </c>
      <c r="C85" s="57">
        <v>992</v>
      </c>
      <c r="D85" s="58" t="s">
        <v>73</v>
      </c>
      <c r="E85" s="59">
        <v>14</v>
      </c>
      <c r="F85" s="59" t="s">
        <v>366</v>
      </c>
      <c r="G85" s="59" t="s">
        <v>215</v>
      </c>
      <c r="H85" s="103">
        <v>25</v>
      </c>
      <c r="I85" s="103">
        <v>0</v>
      </c>
      <c r="J85" s="78">
        <f t="shared" si="10"/>
        <v>0</v>
      </c>
    </row>
    <row r="86" spans="1:10" s="97" customFormat="1" ht="15" customHeight="1">
      <c r="A86" s="52" t="s">
        <v>76</v>
      </c>
      <c r="B86" s="52" t="s">
        <v>57</v>
      </c>
      <c r="C86" s="53">
        <v>992</v>
      </c>
      <c r="D86" s="54" t="s">
        <v>69</v>
      </c>
      <c r="E86" s="55" t="s">
        <v>66</v>
      </c>
      <c r="F86" s="55" t="s">
        <v>325</v>
      </c>
      <c r="G86" s="55" t="s">
        <v>67</v>
      </c>
      <c r="H86" s="102">
        <f>SUM(H98,H87)</f>
        <v>2193.14</v>
      </c>
      <c r="I86" s="102">
        <f>SUM(I98,I87)</f>
        <v>132.5</v>
      </c>
      <c r="J86" s="78">
        <f t="shared" si="10"/>
        <v>6.041565973900435</v>
      </c>
    </row>
    <row r="87" spans="1:10" s="97" customFormat="1" ht="15" customHeight="1">
      <c r="A87" s="52"/>
      <c r="B87" s="52" t="s">
        <v>228</v>
      </c>
      <c r="C87" s="53">
        <v>992</v>
      </c>
      <c r="D87" s="54" t="s">
        <v>69</v>
      </c>
      <c r="E87" s="55" t="s">
        <v>72</v>
      </c>
      <c r="F87" s="55" t="s">
        <v>325</v>
      </c>
      <c r="G87" s="55" t="s">
        <v>67</v>
      </c>
      <c r="H87" s="102">
        <f>H88</f>
        <v>2189.14</v>
      </c>
      <c r="I87" s="102">
        <f>I88</f>
        <v>132.5</v>
      </c>
      <c r="J87" s="78">
        <f t="shared" si="10"/>
        <v>6.052605132609153</v>
      </c>
    </row>
    <row r="88" spans="1:10" s="97" customFormat="1" ht="60.75" customHeight="1">
      <c r="A88" s="52"/>
      <c r="B88" s="56" t="s">
        <v>299</v>
      </c>
      <c r="C88" s="57">
        <v>992</v>
      </c>
      <c r="D88" s="58" t="s">
        <v>69</v>
      </c>
      <c r="E88" s="59" t="s">
        <v>72</v>
      </c>
      <c r="F88" s="59" t="s">
        <v>367</v>
      </c>
      <c r="G88" s="59" t="s">
        <v>67</v>
      </c>
      <c r="H88" s="103">
        <f>H89</f>
        <v>2189.14</v>
      </c>
      <c r="I88" s="103">
        <f>I89</f>
        <v>132.5</v>
      </c>
      <c r="J88" s="78">
        <f t="shared" si="10"/>
        <v>6.052605132609153</v>
      </c>
    </row>
    <row r="89" spans="1:10" s="97" customFormat="1" ht="16.5" customHeight="1">
      <c r="A89" s="52"/>
      <c r="B89" s="56" t="s">
        <v>368</v>
      </c>
      <c r="C89" s="57">
        <v>992</v>
      </c>
      <c r="D89" s="58" t="s">
        <v>69</v>
      </c>
      <c r="E89" s="59" t="s">
        <v>72</v>
      </c>
      <c r="F89" s="59" t="s">
        <v>369</v>
      </c>
      <c r="G89" s="59" t="s">
        <v>67</v>
      </c>
      <c r="H89" s="103">
        <f>H90+H95</f>
        <v>2189.14</v>
      </c>
      <c r="I89" s="103">
        <f>I90+I95</f>
        <v>132.5</v>
      </c>
      <c r="J89" s="78">
        <f t="shared" si="10"/>
        <v>6.052605132609153</v>
      </c>
    </row>
    <row r="90" spans="1:10" s="97" customFormat="1" ht="31.5" customHeight="1">
      <c r="A90" s="52"/>
      <c r="B90" s="56" t="s">
        <v>370</v>
      </c>
      <c r="C90" s="57">
        <v>992</v>
      </c>
      <c r="D90" s="58" t="s">
        <v>69</v>
      </c>
      <c r="E90" s="59" t="s">
        <v>72</v>
      </c>
      <c r="F90" s="59" t="s">
        <v>371</v>
      </c>
      <c r="G90" s="59" t="s">
        <v>67</v>
      </c>
      <c r="H90" s="103">
        <f>H91+H93</f>
        <v>1900</v>
      </c>
      <c r="I90" s="103">
        <f>I91+I93</f>
        <v>9.4</v>
      </c>
      <c r="J90" s="78">
        <f t="shared" si="10"/>
        <v>0.4947368421052632</v>
      </c>
    </row>
    <row r="91" spans="1:10" s="101" customFormat="1" ht="29.25" customHeight="1">
      <c r="A91" s="52"/>
      <c r="B91" s="56" t="s">
        <v>372</v>
      </c>
      <c r="C91" s="57">
        <v>992</v>
      </c>
      <c r="D91" s="58" t="s">
        <v>69</v>
      </c>
      <c r="E91" s="59" t="s">
        <v>72</v>
      </c>
      <c r="F91" s="59" t="s">
        <v>373</v>
      </c>
      <c r="G91" s="59" t="s">
        <v>67</v>
      </c>
      <c r="H91" s="103">
        <f>H92</f>
        <v>1900</v>
      </c>
      <c r="I91" s="103">
        <f>I92</f>
        <v>9.4</v>
      </c>
      <c r="J91" s="78">
        <f t="shared" si="10"/>
        <v>0.4947368421052632</v>
      </c>
    </row>
    <row r="92" spans="1:10" s="97" customFormat="1" ht="45.75" customHeight="1">
      <c r="A92" s="52"/>
      <c r="B92" s="56" t="s">
        <v>289</v>
      </c>
      <c r="C92" s="57">
        <v>992</v>
      </c>
      <c r="D92" s="58" t="s">
        <v>69</v>
      </c>
      <c r="E92" s="59" t="s">
        <v>72</v>
      </c>
      <c r="F92" s="59" t="s">
        <v>373</v>
      </c>
      <c r="G92" s="59" t="s">
        <v>215</v>
      </c>
      <c r="H92" s="103">
        <v>1900</v>
      </c>
      <c r="I92" s="103">
        <v>9.4</v>
      </c>
      <c r="J92" s="78">
        <f t="shared" si="10"/>
        <v>0.4947368421052632</v>
      </c>
    </row>
    <row r="93" spans="1:10" s="97" customFormat="1" ht="15.75" customHeight="1" hidden="1">
      <c r="A93" s="52"/>
      <c r="B93" s="56" t="s">
        <v>156</v>
      </c>
      <c r="C93" s="57">
        <v>992</v>
      </c>
      <c r="D93" s="58" t="s">
        <v>69</v>
      </c>
      <c r="E93" s="59" t="s">
        <v>72</v>
      </c>
      <c r="F93" s="59" t="s">
        <v>157</v>
      </c>
      <c r="G93" s="59" t="s">
        <v>67</v>
      </c>
      <c r="H93" s="103">
        <f>H94</f>
        <v>0</v>
      </c>
      <c r="I93" s="135">
        <v>0</v>
      </c>
      <c r="J93" s="78" t="e">
        <f t="shared" si="10"/>
        <v>#DIV/0!</v>
      </c>
    </row>
    <row r="94" spans="1:10" s="97" customFormat="1" ht="45" customHeight="1" hidden="1">
      <c r="A94" s="52"/>
      <c r="B94" s="56" t="s">
        <v>289</v>
      </c>
      <c r="C94" s="57">
        <v>992</v>
      </c>
      <c r="D94" s="58" t="s">
        <v>69</v>
      </c>
      <c r="E94" s="59" t="s">
        <v>72</v>
      </c>
      <c r="F94" s="59" t="s">
        <v>157</v>
      </c>
      <c r="G94" s="59" t="s">
        <v>215</v>
      </c>
      <c r="H94" s="103">
        <v>0</v>
      </c>
      <c r="I94" s="135">
        <v>0</v>
      </c>
      <c r="J94" s="78" t="e">
        <f t="shared" si="10"/>
        <v>#DIV/0!</v>
      </c>
    </row>
    <row r="95" spans="1:10" s="97" customFormat="1" ht="29.25" customHeight="1">
      <c r="A95" s="52"/>
      <c r="B95" s="56" t="s">
        <v>374</v>
      </c>
      <c r="C95" s="57">
        <v>992</v>
      </c>
      <c r="D95" s="58" t="s">
        <v>69</v>
      </c>
      <c r="E95" s="59" t="s">
        <v>72</v>
      </c>
      <c r="F95" s="59" t="s">
        <v>375</v>
      </c>
      <c r="G95" s="59" t="s">
        <v>67</v>
      </c>
      <c r="H95" s="103">
        <f>H96</f>
        <v>289.14</v>
      </c>
      <c r="I95" s="103">
        <f>I96</f>
        <v>123.1</v>
      </c>
      <c r="J95" s="78">
        <f t="shared" si="10"/>
        <v>42.574531368887044</v>
      </c>
    </row>
    <row r="96" spans="1:10" s="97" customFormat="1" ht="30" customHeight="1">
      <c r="A96" s="52"/>
      <c r="B96" s="56" t="s">
        <v>372</v>
      </c>
      <c r="C96" s="57">
        <v>992</v>
      </c>
      <c r="D96" s="58" t="s">
        <v>69</v>
      </c>
      <c r="E96" s="59" t="s">
        <v>72</v>
      </c>
      <c r="F96" s="59" t="s">
        <v>376</v>
      </c>
      <c r="G96" s="59" t="s">
        <v>67</v>
      </c>
      <c r="H96" s="103">
        <f>H97</f>
        <v>289.14</v>
      </c>
      <c r="I96" s="103">
        <f>I97</f>
        <v>123.1</v>
      </c>
      <c r="J96" s="78">
        <f t="shared" si="10"/>
        <v>42.574531368887044</v>
      </c>
    </row>
    <row r="97" spans="1:10" s="97" customFormat="1" ht="45.75" customHeight="1">
      <c r="A97" s="56"/>
      <c r="B97" s="56" t="s">
        <v>289</v>
      </c>
      <c r="C97" s="57">
        <v>992</v>
      </c>
      <c r="D97" s="58" t="s">
        <v>69</v>
      </c>
      <c r="E97" s="59" t="s">
        <v>72</v>
      </c>
      <c r="F97" s="59" t="s">
        <v>376</v>
      </c>
      <c r="G97" s="59" t="s">
        <v>215</v>
      </c>
      <c r="H97" s="103">
        <f>288.7+0.44</f>
        <v>289.14</v>
      </c>
      <c r="I97" s="103">
        <v>123.1</v>
      </c>
      <c r="J97" s="78">
        <f t="shared" si="10"/>
        <v>42.574531368887044</v>
      </c>
    </row>
    <row r="98" spans="1:10" s="97" customFormat="1" ht="27.75" customHeight="1">
      <c r="A98" s="52"/>
      <c r="B98" s="52" t="s">
        <v>58</v>
      </c>
      <c r="C98" s="53">
        <v>992</v>
      </c>
      <c r="D98" s="54" t="s">
        <v>69</v>
      </c>
      <c r="E98" s="55">
        <v>12</v>
      </c>
      <c r="F98" s="55" t="s">
        <v>325</v>
      </c>
      <c r="G98" s="55" t="s">
        <v>67</v>
      </c>
      <c r="H98" s="102">
        <f>H99+H104</f>
        <v>4</v>
      </c>
      <c r="I98" s="102">
        <f>I99+I104</f>
        <v>0</v>
      </c>
      <c r="J98" s="78">
        <f t="shared" si="10"/>
        <v>0</v>
      </c>
    </row>
    <row r="99" spans="1:10" s="97" customFormat="1" ht="45.75" customHeight="1">
      <c r="A99" s="56"/>
      <c r="B99" s="56" t="s">
        <v>377</v>
      </c>
      <c r="C99" s="57">
        <v>992</v>
      </c>
      <c r="D99" s="58" t="s">
        <v>69</v>
      </c>
      <c r="E99" s="59">
        <v>12</v>
      </c>
      <c r="F99" s="57" t="s">
        <v>378</v>
      </c>
      <c r="G99" s="59" t="s">
        <v>67</v>
      </c>
      <c r="H99" s="103">
        <f aca="true" t="shared" si="11" ref="H99:I102">H100</f>
        <v>4</v>
      </c>
      <c r="I99" s="103">
        <f t="shared" si="11"/>
        <v>0</v>
      </c>
      <c r="J99" s="78">
        <f t="shared" si="10"/>
        <v>0</v>
      </c>
    </row>
    <row r="100" spans="1:10" s="97" customFormat="1" ht="30.75" customHeight="1">
      <c r="A100" s="56"/>
      <c r="B100" s="56" t="s">
        <v>424</v>
      </c>
      <c r="C100" s="57">
        <v>992</v>
      </c>
      <c r="D100" s="58" t="s">
        <v>69</v>
      </c>
      <c r="E100" s="59">
        <v>12</v>
      </c>
      <c r="F100" s="57" t="s">
        <v>379</v>
      </c>
      <c r="G100" s="59" t="s">
        <v>67</v>
      </c>
      <c r="H100" s="103">
        <f t="shared" si="11"/>
        <v>4</v>
      </c>
      <c r="I100" s="103">
        <f t="shared" si="11"/>
        <v>0</v>
      </c>
      <c r="J100" s="78">
        <f t="shared" si="10"/>
        <v>0</v>
      </c>
    </row>
    <row r="101" spans="1:10" s="97" customFormat="1" ht="75.75" customHeight="1">
      <c r="A101" s="56"/>
      <c r="B101" s="56" t="s">
        <v>380</v>
      </c>
      <c r="C101" s="57">
        <v>992</v>
      </c>
      <c r="D101" s="58" t="s">
        <v>69</v>
      </c>
      <c r="E101" s="59">
        <v>12</v>
      </c>
      <c r="F101" s="57" t="s">
        <v>381</v>
      </c>
      <c r="G101" s="59" t="s">
        <v>67</v>
      </c>
      <c r="H101" s="103">
        <f t="shared" si="11"/>
        <v>4</v>
      </c>
      <c r="I101" s="103">
        <f t="shared" si="11"/>
        <v>0</v>
      </c>
      <c r="J101" s="78">
        <f t="shared" si="10"/>
        <v>0</v>
      </c>
    </row>
    <row r="102" spans="1:10" s="101" customFormat="1" ht="60.75" customHeight="1">
      <c r="A102" s="56"/>
      <c r="B102" s="56" t="s">
        <v>431</v>
      </c>
      <c r="C102" s="57">
        <v>992</v>
      </c>
      <c r="D102" s="58" t="s">
        <v>69</v>
      </c>
      <c r="E102" s="59">
        <v>12</v>
      </c>
      <c r="F102" s="57" t="s">
        <v>382</v>
      </c>
      <c r="G102" s="59" t="s">
        <v>67</v>
      </c>
      <c r="H102" s="103">
        <f t="shared" si="11"/>
        <v>4</v>
      </c>
      <c r="I102" s="103">
        <f t="shared" si="11"/>
        <v>0</v>
      </c>
      <c r="J102" s="78">
        <f t="shared" si="10"/>
        <v>0</v>
      </c>
    </row>
    <row r="103" spans="1:10" s="97" customFormat="1" ht="45" customHeight="1">
      <c r="A103" s="56"/>
      <c r="B103" s="56" t="s">
        <v>289</v>
      </c>
      <c r="C103" s="57">
        <v>992</v>
      </c>
      <c r="D103" s="58" t="s">
        <v>69</v>
      </c>
      <c r="E103" s="59">
        <v>12</v>
      </c>
      <c r="F103" s="57" t="s">
        <v>382</v>
      </c>
      <c r="G103" s="59" t="s">
        <v>215</v>
      </c>
      <c r="H103" s="103">
        <v>4</v>
      </c>
      <c r="I103" s="103">
        <v>0</v>
      </c>
      <c r="J103" s="78">
        <f t="shared" si="10"/>
        <v>0</v>
      </c>
    </row>
    <row r="104" spans="1:10" s="97" customFormat="1" ht="59.25" customHeight="1" hidden="1">
      <c r="A104" s="56"/>
      <c r="B104" s="56" t="s">
        <v>299</v>
      </c>
      <c r="C104" s="57">
        <v>992</v>
      </c>
      <c r="D104" s="58" t="s">
        <v>69</v>
      </c>
      <c r="E104" s="59">
        <v>12</v>
      </c>
      <c r="F104" s="57" t="s">
        <v>367</v>
      </c>
      <c r="G104" s="59" t="s">
        <v>67</v>
      </c>
      <c r="H104" s="103">
        <f>H105</f>
        <v>0</v>
      </c>
      <c r="I104" s="135">
        <v>0</v>
      </c>
      <c r="J104" s="78" t="e">
        <f t="shared" si="10"/>
        <v>#DIV/0!</v>
      </c>
    </row>
    <row r="105" spans="1:10" s="97" customFormat="1" ht="74.25" customHeight="1" hidden="1">
      <c r="A105" s="56"/>
      <c r="B105" s="56" t="s">
        <v>300</v>
      </c>
      <c r="C105" s="57">
        <v>992</v>
      </c>
      <c r="D105" s="58" t="s">
        <v>69</v>
      </c>
      <c r="E105" s="59">
        <v>12</v>
      </c>
      <c r="F105" s="57" t="s">
        <v>301</v>
      </c>
      <c r="G105" s="59" t="s">
        <v>67</v>
      </c>
      <c r="H105" s="103">
        <f>H106</f>
        <v>0</v>
      </c>
      <c r="I105" s="135">
        <v>0</v>
      </c>
      <c r="J105" s="78" t="e">
        <f t="shared" si="10"/>
        <v>#DIV/0!</v>
      </c>
    </row>
    <row r="106" spans="1:10" s="97" customFormat="1" ht="45.75" customHeight="1" hidden="1">
      <c r="A106" s="56"/>
      <c r="B106" s="56" t="s">
        <v>302</v>
      </c>
      <c r="C106" s="57">
        <v>992</v>
      </c>
      <c r="D106" s="58" t="s">
        <v>69</v>
      </c>
      <c r="E106" s="59">
        <v>12</v>
      </c>
      <c r="F106" s="57" t="s">
        <v>303</v>
      </c>
      <c r="G106" s="59" t="s">
        <v>67</v>
      </c>
      <c r="H106" s="103">
        <f>H107</f>
        <v>0</v>
      </c>
      <c r="I106" s="135">
        <v>0</v>
      </c>
      <c r="J106" s="78" t="e">
        <f t="shared" si="10"/>
        <v>#DIV/0!</v>
      </c>
    </row>
    <row r="107" spans="1:10" s="97" customFormat="1" ht="45.75" customHeight="1" hidden="1">
      <c r="A107" s="56"/>
      <c r="B107" s="56" t="s">
        <v>290</v>
      </c>
      <c r="C107" s="57">
        <v>992</v>
      </c>
      <c r="D107" s="58" t="s">
        <v>69</v>
      </c>
      <c r="E107" s="59">
        <v>12</v>
      </c>
      <c r="F107" s="57" t="s">
        <v>304</v>
      </c>
      <c r="G107" s="59" t="s">
        <v>67</v>
      </c>
      <c r="H107" s="103">
        <f>H108</f>
        <v>0</v>
      </c>
      <c r="I107" s="135">
        <v>0</v>
      </c>
      <c r="J107" s="78" t="e">
        <f t="shared" si="10"/>
        <v>#DIV/0!</v>
      </c>
    </row>
    <row r="108" spans="1:10" s="97" customFormat="1" ht="45.75" customHeight="1" hidden="1">
      <c r="A108" s="56"/>
      <c r="B108" s="56" t="s">
        <v>289</v>
      </c>
      <c r="C108" s="57">
        <v>992</v>
      </c>
      <c r="D108" s="58" t="s">
        <v>69</v>
      </c>
      <c r="E108" s="59">
        <v>12</v>
      </c>
      <c r="F108" s="57" t="s">
        <v>304</v>
      </c>
      <c r="G108" s="59" t="s">
        <v>215</v>
      </c>
      <c r="H108" s="103">
        <f>250-250</f>
        <v>0</v>
      </c>
      <c r="I108" s="135">
        <v>0</v>
      </c>
      <c r="J108" s="78" t="e">
        <f t="shared" si="10"/>
        <v>#DIV/0!</v>
      </c>
    </row>
    <row r="109" spans="1:10" s="97" customFormat="1" ht="14.25" customHeight="1">
      <c r="A109" s="52" t="s">
        <v>77</v>
      </c>
      <c r="B109" s="52" t="s">
        <v>59</v>
      </c>
      <c r="C109" s="53">
        <v>992</v>
      </c>
      <c r="D109" s="54" t="s">
        <v>70</v>
      </c>
      <c r="E109" s="55" t="s">
        <v>66</v>
      </c>
      <c r="F109" s="55" t="s">
        <v>325</v>
      </c>
      <c r="G109" s="55" t="s">
        <v>67</v>
      </c>
      <c r="H109" s="102">
        <f>SUM(H110,H119)</f>
        <v>1200</v>
      </c>
      <c r="I109" s="102">
        <f>SUM(I110,I119)</f>
        <v>88.9</v>
      </c>
      <c r="J109" s="78">
        <f t="shared" si="10"/>
        <v>7.408333333333333</v>
      </c>
    </row>
    <row r="110" spans="1:10" s="97" customFormat="1" ht="15.75" customHeight="1">
      <c r="A110" s="56"/>
      <c r="B110" s="52" t="s">
        <v>60</v>
      </c>
      <c r="C110" s="53">
        <v>992</v>
      </c>
      <c r="D110" s="54" t="s">
        <v>70</v>
      </c>
      <c r="E110" s="55" t="s">
        <v>68</v>
      </c>
      <c r="F110" s="55" t="s">
        <v>325</v>
      </c>
      <c r="G110" s="55" t="s">
        <v>67</v>
      </c>
      <c r="H110" s="102">
        <f>H111</f>
        <v>200</v>
      </c>
      <c r="I110" s="102">
        <f>I111</f>
        <v>0</v>
      </c>
      <c r="J110" s="78">
        <f t="shared" si="10"/>
        <v>0</v>
      </c>
    </row>
    <row r="111" spans="1:10" s="97" customFormat="1" ht="45" customHeight="1">
      <c r="A111" s="56"/>
      <c r="B111" s="56" t="s">
        <v>235</v>
      </c>
      <c r="C111" s="57">
        <v>992</v>
      </c>
      <c r="D111" s="58" t="s">
        <v>70</v>
      </c>
      <c r="E111" s="59" t="s">
        <v>68</v>
      </c>
      <c r="F111" s="59" t="s">
        <v>383</v>
      </c>
      <c r="G111" s="59" t="s">
        <v>67</v>
      </c>
      <c r="H111" s="103">
        <f>H112</f>
        <v>200</v>
      </c>
      <c r="I111" s="103">
        <f>I112</f>
        <v>0</v>
      </c>
      <c r="J111" s="78">
        <f t="shared" si="10"/>
        <v>0</v>
      </c>
    </row>
    <row r="112" spans="1:10" s="97" customFormat="1" ht="29.25" customHeight="1">
      <c r="A112" s="56"/>
      <c r="B112" s="56" t="s">
        <v>158</v>
      </c>
      <c r="C112" s="57">
        <v>992</v>
      </c>
      <c r="D112" s="58" t="s">
        <v>70</v>
      </c>
      <c r="E112" s="59" t="s">
        <v>68</v>
      </c>
      <c r="F112" s="59" t="s">
        <v>387</v>
      </c>
      <c r="G112" s="59" t="s">
        <v>67</v>
      </c>
      <c r="H112" s="103">
        <f>H113+H116</f>
        <v>200</v>
      </c>
      <c r="I112" s="103">
        <f>I113+I116</f>
        <v>0</v>
      </c>
      <c r="J112" s="78">
        <f t="shared" si="10"/>
        <v>0</v>
      </c>
    </row>
    <row r="113" spans="1:10" s="97" customFormat="1" ht="45" customHeight="1">
      <c r="A113" s="56"/>
      <c r="B113" s="56" t="s">
        <v>159</v>
      </c>
      <c r="C113" s="57">
        <v>992</v>
      </c>
      <c r="D113" s="58" t="s">
        <v>70</v>
      </c>
      <c r="E113" s="59" t="s">
        <v>68</v>
      </c>
      <c r="F113" s="59" t="s">
        <v>160</v>
      </c>
      <c r="G113" s="59" t="s">
        <v>67</v>
      </c>
      <c r="H113" s="103">
        <f>H114</f>
        <v>100</v>
      </c>
      <c r="I113" s="103">
        <f>I114</f>
        <v>0</v>
      </c>
      <c r="J113" s="78">
        <f t="shared" si="10"/>
        <v>0</v>
      </c>
    </row>
    <row r="114" spans="1:10" s="97" customFormat="1" ht="30" customHeight="1">
      <c r="A114" s="56"/>
      <c r="B114" s="56" t="s">
        <v>437</v>
      </c>
      <c r="C114" s="57">
        <v>992</v>
      </c>
      <c r="D114" s="58" t="s">
        <v>70</v>
      </c>
      <c r="E114" s="59" t="s">
        <v>68</v>
      </c>
      <c r="F114" s="59" t="s">
        <v>161</v>
      </c>
      <c r="G114" s="59" t="s">
        <v>67</v>
      </c>
      <c r="H114" s="103">
        <f>H115</f>
        <v>100</v>
      </c>
      <c r="I114" s="103">
        <f>I115</f>
        <v>0</v>
      </c>
      <c r="J114" s="78">
        <f t="shared" si="10"/>
        <v>0</v>
      </c>
    </row>
    <row r="115" spans="1:10" s="97" customFormat="1" ht="45.75" customHeight="1">
      <c r="A115" s="56"/>
      <c r="B115" s="56" t="s">
        <v>289</v>
      </c>
      <c r="C115" s="57">
        <v>992</v>
      </c>
      <c r="D115" s="58" t="s">
        <v>70</v>
      </c>
      <c r="E115" s="59" t="s">
        <v>68</v>
      </c>
      <c r="F115" s="59" t="s">
        <v>161</v>
      </c>
      <c r="G115" s="59" t="s">
        <v>215</v>
      </c>
      <c r="H115" s="103">
        <v>100</v>
      </c>
      <c r="I115" s="103">
        <v>0</v>
      </c>
      <c r="J115" s="78">
        <f t="shared" si="10"/>
        <v>0</v>
      </c>
    </row>
    <row r="116" spans="1:10" s="97" customFormat="1" ht="60" customHeight="1">
      <c r="A116" s="56"/>
      <c r="B116" s="56" t="s">
        <v>388</v>
      </c>
      <c r="C116" s="57">
        <v>992</v>
      </c>
      <c r="D116" s="58" t="s">
        <v>70</v>
      </c>
      <c r="E116" s="59" t="s">
        <v>68</v>
      </c>
      <c r="F116" s="59" t="s">
        <v>389</v>
      </c>
      <c r="G116" s="59" t="s">
        <v>67</v>
      </c>
      <c r="H116" s="103">
        <f>H117</f>
        <v>100</v>
      </c>
      <c r="I116" s="103">
        <f>I117</f>
        <v>0</v>
      </c>
      <c r="J116" s="78">
        <f t="shared" si="10"/>
        <v>0</v>
      </c>
    </row>
    <row r="117" spans="1:10" s="97" customFormat="1" ht="30.75" customHeight="1">
      <c r="A117" s="56"/>
      <c r="B117" s="56" t="s">
        <v>390</v>
      </c>
      <c r="C117" s="57">
        <v>992</v>
      </c>
      <c r="D117" s="58" t="s">
        <v>70</v>
      </c>
      <c r="E117" s="59" t="s">
        <v>68</v>
      </c>
      <c r="F117" s="59" t="s">
        <v>391</v>
      </c>
      <c r="G117" s="59" t="s">
        <v>67</v>
      </c>
      <c r="H117" s="103">
        <f>H118</f>
        <v>100</v>
      </c>
      <c r="I117" s="103">
        <f>I118</f>
        <v>0</v>
      </c>
      <c r="J117" s="78">
        <f t="shared" si="10"/>
        <v>0</v>
      </c>
    </row>
    <row r="118" spans="1:10" s="97" customFormat="1" ht="45.75" customHeight="1">
      <c r="A118" s="56"/>
      <c r="B118" s="56" t="s">
        <v>289</v>
      </c>
      <c r="C118" s="57">
        <v>992</v>
      </c>
      <c r="D118" s="58" t="s">
        <v>70</v>
      </c>
      <c r="E118" s="59" t="s">
        <v>68</v>
      </c>
      <c r="F118" s="59" t="s">
        <v>391</v>
      </c>
      <c r="G118" s="59" t="s">
        <v>215</v>
      </c>
      <c r="H118" s="103">
        <v>100</v>
      </c>
      <c r="I118" s="138">
        <v>0</v>
      </c>
      <c r="J118" s="78">
        <f t="shared" si="10"/>
        <v>0</v>
      </c>
    </row>
    <row r="119" spans="1:10" s="97" customFormat="1" ht="15" customHeight="1">
      <c r="A119" s="56"/>
      <c r="B119" s="52" t="s">
        <v>61</v>
      </c>
      <c r="C119" s="53">
        <v>992</v>
      </c>
      <c r="D119" s="54" t="s">
        <v>70</v>
      </c>
      <c r="E119" s="55" t="s">
        <v>73</v>
      </c>
      <c r="F119" s="55" t="s">
        <v>325</v>
      </c>
      <c r="G119" s="55" t="s">
        <v>67</v>
      </c>
      <c r="H119" s="102">
        <f>H120</f>
        <v>1000</v>
      </c>
      <c r="I119" s="102">
        <f>I120</f>
        <v>88.9</v>
      </c>
      <c r="J119" s="78">
        <f t="shared" si="10"/>
        <v>8.89</v>
      </c>
    </row>
    <row r="120" spans="1:10" s="97" customFormat="1" ht="46.5" customHeight="1">
      <c r="A120" s="56"/>
      <c r="B120" s="56" t="s">
        <v>169</v>
      </c>
      <c r="C120" s="57">
        <v>992</v>
      </c>
      <c r="D120" s="58" t="s">
        <v>70</v>
      </c>
      <c r="E120" s="59" t="s">
        <v>73</v>
      </c>
      <c r="F120" s="57" t="s">
        <v>392</v>
      </c>
      <c r="G120" s="59" t="s">
        <v>67</v>
      </c>
      <c r="H120" s="103">
        <f>H121</f>
        <v>1000</v>
      </c>
      <c r="I120" s="103">
        <f>I121</f>
        <v>88.9</v>
      </c>
      <c r="J120" s="78">
        <f t="shared" si="10"/>
        <v>8.89</v>
      </c>
    </row>
    <row r="121" spans="1:10" s="97" customFormat="1" ht="15" customHeight="1">
      <c r="A121" s="56"/>
      <c r="B121" s="56" t="s">
        <v>448</v>
      </c>
      <c r="C121" s="57">
        <v>992</v>
      </c>
      <c r="D121" s="58" t="s">
        <v>70</v>
      </c>
      <c r="E121" s="59" t="s">
        <v>73</v>
      </c>
      <c r="F121" s="57" t="s">
        <v>393</v>
      </c>
      <c r="G121" s="59" t="s">
        <v>67</v>
      </c>
      <c r="H121" s="103">
        <f>SUM(H122,H127,H130,H133)</f>
        <v>1000</v>
      </c>
      <c r="I121" s="103">
        <f>SUM(I122,I127,I130,I133)</f>
        <v>88.9</v>
      </c>
      <c r="J121" s="78">
        <f t="shared" si="10"/>
        <v>8.89</v>
      </c>
    </row>
    <row r="122" spans="1:10" s="97" customFormat="1" ht="30.75" customHeight="1">
      <c r="A122" s="56"/>
      <c r="B122" s="56" t="s">
        <v>450</v>
      </c>
      <c r="C122" s="57">
        <v>992</v>
      </c>
      <c r="D122" s="58" t="s">
        <v>70</v>
      </c>
      <c r="E122" s="59" t="s">
        <v>73</v>
      </c>
      <c r="F122" s="57" t="s">
        <v>394</v>
      </c>
      <c r="G122" s="59" t="s">
        <v>67</v>
      </c>
      <c r="H122" s="103">
        <f>H123+H125</f>
        <v>650</v>
      </c>
      <c r="I122" s="103">
        <f>I123+I125</f>
        <v>88.9</v>
      </c>
      <c r="J122" s="78">
        <f t="shared" si="10"/>
        <v>13.676923076923078</v>
      </c>
    </row>
    <row r="123" spans="1:10" s="97" customFormat="1" ht="15.75" customHeight="1">
      <c r="A123" s="56"/>
      <c r="B123" s="56" t="s">
        <v>498</v>
      </c>
      <c r="C123" s="57">
        <v>992</v>
      </c>
      <c r="D123" s="58" t="s">
        <v>70</v>
      </c>
      <c r="E123" s="59" t="s">
        <v>73</v>
      </c>
      <c r="F123" s="57" t="s">
        <v>499</v>
      </c>
      <c r="G123" s="59" t="s">
        <v>67</v>
      </c>
      <c r="H123" s="103">
        <f>H124</f>
        <v>500</v>
      </c>
      <c r="I123" s="103">
        <f>I124</f>
        <v>81.7</v>
      </c>
      <c r="J123" s="78">
        <f t="shared" si="10"/>
        <v>16.340000000000003</v>
      </c>
    </row>
    <row r="124" spans="1:10" s="97" customFormat="1" ht="30.75" customHeight="1">
      <c r="A124" s="56"/>
      <c r="B124" s="56" t="s">
        <v>214</v>
      </c>
      <c r="C124" s="57">
        <v>992</v>
      </c>
      <c r="D124" s="58" t="s">
        <v>70</v>
      </c>
      <c r="E124" s="59" t="s">
        <v>73</v>
      </c>
      <c r="F124" s="57" t="s">
        <v>499</v>
      </c>
      <c r="G124" s="59" t="s">
        <v>215</v>
      </c>
      <c r="H124" s="103">
        <v>500</v>
      </c>
      <c r="I124" s="103">
        <v>81.7</v>
      </c>
      <c r="J124" s="78">
        <f t="shared" si="10"/>
        <v>16.340000000000003</v>
      </c>
    </row>
    <row r="125" spans="1:10" s="97" customFormat="1" ht="15" customHeight="1">
      <c r="A125" s="56"/>
      <c r="B125" s="56" t="s">
        <v>500</v>
      </c>
      <c r="C125" s="57">
        <v>992</v>
      </c>
      <c r="D125" s="58" t="s">
        <v>70</v>
      </c>
      <c r="E125" s="59" t="s">
        <v>73</v>
      </c>
      <c r="F125" s="57" t="s">
        <v>501</v>
      </c>
      <c r="G125" s="59" t="s">
        <v>67</v>
      </c>
      <c r="H125" s="103">
        <f>H126</f>
        <v>150</v>
      </c>
      <c r="I125" s="103">
        <f>I126</f>
        <v>7.2</v>
      </c>
      <c r="J125" s="78">
        <f t="shared" si="10"/>
        <v>4.8</v>
      </c>
    </row>
    <row r="126" spans="1:10" s="97" customFormat="1" ht="30.75" customHeight="1">
      <c r="A126" s="56"/>
      <c r="B126" s="56" t="s">
        <v>214</v>
      </c>
      <c r="C126" s="57">
        <v>992</v>
      </c>
      <c r="D126" s="58" t="s">
        <v>70</v>
      </c>
      <c r="E126" s="59" t="s">
        <v>73</v>
      </c>
      <c r="F126" s="57" t="s">
        <v>501</v>
      </c>
      <c r="G126" s="59" t="s">
        <v>215</v>
      </c>
      <c r="H126" s="103">
        <v>150</v>
      </c>
      <c r="I126" s="103">
        <v>7.2</v>
      </c>
      <c r="J126" s="78">
        <f t="shared" si="10"/>
        <v>4.8</v>
      </c>
    </row>
    <row r="127" spans="1:10" s="97" customFormat="1" ht="30" customHeight="1">
      <c r="A127" s="56"/>
      <c r="B127" s="56" t="s">
        <v>502</v>
      </c>
      <c r="C127" s="57">
        <v>992</v>
      </c>
      <c r="D127" s="58" t="s">
        <v>70</v>
      </c>
      <c r="E127" s="59" t="s">
        <v>73</v>
      </c>
      <c r="F127" s="57" t="s">
        <v>503</v>
      </c>
      <c r="G127" s="59" t="s">
        <v>67</v>
      </c>
      <c r="H127" s="103">
        <f>H128</f>
        <v>150</v>
      </c>
      <c r="I127" s="103">
        <f>I128</f>
        <v>0</v>
      </c>
      <c r="J127" s="78">
        <f t="shared" si="10"/>
        <v>0</v>
      </c>
    </row>
    <row r="128" spans="1:10" s="101" customFormat="1" ht="15" customHeight="1">
      <c r="A128" s="56"/>
      <c r="B128" s="56" t="s">
        <v>504</v>
      </c>
      <c r="C128" s="57">
        <v>992</v>
      </c>
      <c r="D128" s="58" t="s">
        <v>70</v>
      </c>
      <c r="E128" s="59" t="s">
        <v>73</v>
      </c>
      <c r="F128" s="57" t="s">
        <v>505</v>
      </c>
      <c r="G128" s="59" t="s">
        <v>67</v>
      </c>
      <c r="H128" s="103">
        <f>H129</f>
        <v>150</v>
      </c>
      <c r="I128" s="103">
        <f>I129</f>
        <v>0</v>
      </c>
      <c r="J128" s="78">
        <f t="shared" si="10"/>
        <v>0</v>
      </c>
    </row>
    <row r="129" spans="1:10" s="97" customFormat="1" ht="30" customHeight="1">
      <c r="A129" s="56"/>
      <c r="B129" s="56" t="s">
        <v>214</v>
      </c>
      <c r="C129" s="57">
        <v>992</v>
      </c>
      <c r="D129" s="58" t="s">
        <v>70</v>
      </c>
      <c r="E129" s="59" t="s">
        <v>73</v>
      </c>
      <c r="F129" s="57" t="s">
        <v>505</v>
      </c>
      <c r="G129" s="59" t="s">
        <v>215</v>
      </c>
      <c r="H129" s="103">
        <v>150</v>
      </c>
      <c r="I129" s="103">
        <v>0</v>
      </c>
      <c r="J129" s="78">
        <f t="shared" si="10"/>
        <v>0</v>
      </c>
    </row>
    <row r="130" spans="1:10" s="97" customFormat="1" ht="43.5" customHeight="1">
      <c r="A130" s="56"/>
      <c r="B130" s="56" t="s">
        <v>506</v>
      </c>
      <c r="C130" s="57">
        <v>992</v>
      </c>
      <c r="D130" s="58" t="s">
        <v>70</v>
      </c>
      <c r="E130" s="59" t="s">
        <v>73</v>
      </c>
      <c r="F130" s="57" t="s">
        <v>507</v>
      </c>
      <c r="G130" s="59" t="s">
        <v>67</v>
      </c>
      <c r="H130" s="103">
        <f>H131</f>
        <v>150</v>
      </c>
      <c r="I130" s="103">
        <f>I131</f>
        <v>0</v>
      </c>
      <c r="J130" s="78">
        <f t="shared" si="10"/>
        <v>0</v>
      </c>
    </row>
    <row r="131" spans="1:10" s="97" customFormat="1" ht="15.75" customHeight="1">
      <c r="A131" s="56"/>
      <c r="B131" s="56" t="s">
        <v>508</v>
      </c>
      <c r="C131" s="57">
        <v>992</v>
      </c>
      <c r="D131" s="58" t="s">
        <v>70</v>
      </c>
      <c r="E131" s="59" t="s">
        <v>73</v>
      </c>
      <c r="F131" s="57" t="s">
        <v>509</v>
      </c>
      <c r="G131" s="59" t="s">
        <v>67</v>
      </c>
      <c r="H131" s="103">
        <f>H132</f>
        <v>150</v>
      </c>
      <c r="I131" s="103">
        <f>I132</f>
        <v>0</v>
      </c>
      <c r="J131" s="78">
        <f t="shared" si="10"/>
        <v>0</v>
      </c>
    </row>
    <row r="132" spans="1:10" s="97" customFormat="1" ht="30.75" customHeight="1">
      <c r="A132" s="56"/>
      <c r="B132" s="56" t="s">
        <v>214</v>
      </c>
      <c r="C132" s="57">
        <v>992</v>
      </c>
      <c r="D132" s="58" t="s">
        <v>70</v>
      </c>
      <c r="E132" s="59" t="s">
        <v>73</v>
      </c>
      <c r="F132" s="57" t="s">
        <v>509</v>
      </c>
      <c r="G132" s="59" t="s">
        <v>215</v>
      </c>
      <c r="H132" s="103">
        <v>150</v>
      </c>
      <c r="I132" s="103">
        <v>0</v>
      </c>
      <c r="J132" s="78">
        <f t="shared" si="10"/>
        <v>0</v>
      </c>
    </row>
    <row r="133" spans="1:10" s="97" customFormat="1" ht="45" customHeight="1">
      <c r="A133" s="56"/>
      <c r="B133" s="56" t="s">
        <v>459</v>
      </c>
      <c r="C133" s="57">
        <v>992</v>
      </c>
      <c r="D133" s="58" t="s">
        <v>70</v>
      </c>
      <c r="E133" s="59" t="s">
        <v>73</v>
      </c>
      <c r="F133" s="57" t="s">
        <v>510</v>
      </c>
      <c r="G133" s="59" t="s">
        <v>67</v>
      </c>
      <c r="H133" s="103">
        <f>H134</f>
        <v>50</v>
      </c>
      <c r="I133" s="103">
        <f>I134</f>
        <v>0</v>
      </c>
      <c r="J133" s="78">
        <f t="shared" si="10"/>
        <v>0</v>
      </c>
    </row>
    <row r="134" spans="1:10" s="101" customFormat="1" ht="15" customHeight="1">
      <c r="A134" s="56"/>
      <c r="B134" s="56" t="s">
        <v>511</v>
      </c>
      <c r="C134" s="57">
        <v>992</v>
      </c>
      <c r="D134" s="58" t="s">
        <v>70</v>
      </c>
      <c r="E134" s="59" t="s">
        <v>73</v>
      </c>
      <c r="F134" s="57" t="s">
        <v>512</v>
      </c>
      <c r="G134" s="59" t="s">
        <v>67</v>
      </c>
      <c r="H134" s="103">
        <f>H135</f>
        <v>50</v>
      </c>
      <c r="I134" s="103">
        <f>I135</f>
        <v>0</v>
      </c>
      <c r="J134" s="78">
        <f t="shared" si="10"/>
        <v>0</v>
      </c>
    </row>
    <row r="135" spans="1:10" s="97" customFormat="1" ht="30.75" customHeight="1">
      <c r="A135" s="56"/>
      <c r="B135" s="56" t="s">
        <v>214</v>
      </c>
      <c r="C135" s="57">
        <v>992</v>
      </c>
      <c r="D135" s="58" t="s">
        <v>70</v>
      </c>
      <c r="E135" s="59" t="s">
        <v>73</v>
      </c>
      <c r="F135" s="57" t="s">
        <v>512</v>
      </c>
      <c r="G135" s="59" t="s">
        <v>215</v>
      </c>
      <c r="H135" s="103">
        <v>50</v>
      </c>
      <c r="I135" s="103">
        <v>0</v>
      </c>
      <c r="J135" s="78">
        <f t="shared" si="10"/>
        <v>0</v>
      </c>
    </row>
    <row r="136" spans="1:10" s="97" customFormat="1" ht="15.75" customHeight="1">
      <c r="A136" s="52" t="s">
        <v>78</v>
      </c>
      <c r="B136" s="52" t="s">
        <v>196</v>
      </c>
      <c r="C136" s="53">
        <v>992</v>
      </c>
      <c r="D136" s="54" t="s">
        <v>183</v>
      </c>
      <c r="E136" s="55" t="s">
        <v>66</v>
      </c>
      <c r="F136" s="55" t="s">
        <v>325</v>
      </c>
      <c r="G136" s="55" t="s">
        <v>67</v>
      </c>
      <c r="H136" s="102">
        <f aca="true" t="shared" si="12" ref="H136:I141">H137</f>
        <v>50</v>
      </c>
      <c r="I136" s="102">
        <f t="shared" si="12"/>
        <v>0</v>
      </c>
      <c r="J136" s="78">
        <f t="shared" si="10"/>
        <v>0</v>
      </c>
    </row>
    <row r="137" spans="1:10" s="97" customFormat="1" ht="14.25" customHeight="1">
      <c r="A137" s="56"/>
      <c r="B137" s="52" t="s">
        <v>277</v>
      </c>
      <c r="C137" s="53">
        <v>992</v>
      </c>
      <c r="D137" s="54" t="s">
        <v>183</v>
      </c>
      <c r="E137" s="55" t="s">
        <v>183</v>
      </c>
      <c r="F137" s="55" t="s">
        <v>325</v>
      </c>
      <c r="G137" s="55" t="s">
        <v>67</v>
      </c>
      <c r="H137" s="102">
        <f t="shared" si="12"/>
        <v>50</v>
      </c>
      <c r="I137" s="102">
        <f t="shared" si="12"/>
        <v>0</v>
      </c>
      <c r="J137" s="78">
        <f t="shared" si="10"/>
        <v>0</v>
      </c>
    </row>
    <row r="138" spans="1:10" s="97" customFormat="1" ht="46.5" customHeight="1">
      <c r="A138" s="56"/>
      <c r="B138" s="56" t="s">
        <v>250</v>
      </c>
      <c r="C138" s="57">
        <v>992</v>
      </c>
      <c r="D138" s="58" t="s">
        <v>183</v>
      </c>
      <c r="E138" s="59" t="s">
        <v>183</v>
      </c>
      <c r="F138" s="59" t="s">
        <v>513</v>
      </c>
      <c r="G138" s="59" t="s">
        <v>67</v>
      </c>
      <c r="H138" s="103">
        <f t="shared" si="12"/>
        <v>50</v>
      </c>
      <c r="I138" s="103">
        <f t="shared" si="12"/>
        <v>0</v>
      </c>
      <c r="J138" s="78">
        <f aca="true" t="shared" si="13" ref="J138:J193">I138/H138*100</f>
        <v>0</v>
      </c>
    </row>
    <row r="139" spans="1:10" s="97" customFormat="1" ht="46.5" customHeight="1">
      <c r="A139" s="56"/>
      <c r="B139" s="56" t="s">
        <v>401</v>
      </c>
      <c r="C139" s="57">
        <v>992</v>
      </c>
      <c r="D139" s="58" t="s">
        <v>183</v>
      </c>
      <c r="E139" s="59" t="s">
        <v>183</v>
      </c>
      <c r="F139" s="59" t="s">
        <v>162</v>
      </c>
      <c r="G139" s="59" t="s">
        <v>67</v>
      </c>
      <c r="H139" s="103">
        <f t="shared" si="12"/>
        <v>50</v>
      </c>
      <c r="I139" s="103">
        <f t="shared" si="12"/>
        <v>0</v>
      </c>
      <c r="J139" s="78">
        <f t="shared" si="13"/>
        <v>0</v>
      </c>
    </row>
    <row r="140" spans="1:10" s="97" customFormat="1" ht="15.75" customHeight="1">
      <c r="A140" s="56"/>
      <c r="B140" s="56" t="s">
        <v>514</v>
      </c>
      <c r="C140" s="57">
        <v>992</v>
      </c>
      <c r="D140" s="58" t="s">
        <v>183</v>
      </c>
      <c r="E140" s="59" t="s">
        <v>183</v>
      </c>
      <c r="F140" s="59" t="s">
        <v>515</v>
      </c>
      <c r="G140" s="59" t="s">
        <v>67</v>
      </c>
      <c r="H140" s="103">
        <f t="shared" si="12"/>
        <v>50</v>
      </c>
      <c r="I140" s="103">
        <f t="shared" si="12"/>
        <v>0</v>
      </c>
      <c r="J140" s="78">
        <f t="shared" si="13"/>
        <v>0</v>
      </c>
    </row>
    <row r="141" spans="1:10" s="97" customFormat="1" ht="30.75" customHeight="1">
      <c r="A141" s="56"/>
      <c r="B141" s="56" t="s">
        <v>516</v>
      </c>
      <c r="C141" s="57">
        <v>992</v>
      </c>
      <c r="D141" s="58" t="s">
        <v>183</v>
      </c>
      <c r="E141" s="59" t="s">
        <v>183</v>
      </c>
      <c r="F141" s="59" t="s">
        <v>517</v>
      </c>
      <c r="G141" s="59" t="s">
        <v>67</v>
      </c>
      <c r="H141" s="103">
        <f t="shared" si="12"/>
        <v>50</v>
      </c>
      <c r="I141" s="103">
        <f t="shared" si="12"/>
        <v>0</v>
      </c>
      <c r="J141" s="78">
        <f t="shared" si="13"/>
        <v>0</v>
      </c>
    </row>
    <row r="142" spans="1:10" s="97" customFormat="1" ht="90.75" customHeight="1">
      <c r="A142" s="56"/>
      <c r="B142" s="56" t="s">
        <v>212</v>
      </c>
      <c r="C142" s="57">
        <v>992</v>
      </c>
      <c r="D142" s="58" t="s">
        <v>183</v>
      </c>
      <c r="E142" s="59" t="s">
        <v>183</v>
      </c>
      <c r="F142" s="59" t="s">
        <v>517</v>
      </c>
      <c r="G142" s="59" t="s">
        <v>213</v>
      </c>
      <c r="H142" s="103">
        <v>50</v>
      </c>
      <c r="I142" s="103">
        <v>0</v>
      </c>
      <c r="J142" s="78">
        <f t="shared" si="13"/>
        <v>0</v>
      </c>
    </row>
    <row r="143" spans="1:10" s="97" customFormat="1" ht="16.5" customHeight="1">
      <c r="A143" s="52" t="s">
        <v>79</v>
      </c>
      <c r="B143" s="52" t="s">
        <v>230</v>
      </c>
      <c r="C143" s="53">
        <v>992</v>
      </c>
      <c r="D143" s="54" t="s">
        <v>71</v>
      </c>
      <c r="E143" s="55" t="s">
        <v>66</v>
      </c>
      <c r="F143" s="55" t="s">
        <v>325</v>
      </c>
      <c r="G143" s="55" t="s">
        <v>67</v>
      </c>
      <c r="H143" s="102">
        <f aca="true" t="shared" si="14" ref="H143:I145">H144</f>
        <v>11129.7</v>
      </c>
      <c r="I143" s="102">
        <f t="shared" si="14"/>
        <v>2868.5499999999997</v>
      </c>
      <c r="J143" s="78">
        <f t="shared" si="13"/>
        <v>25.77383038177129</v>
      </c>
    </row>
    <row r="144" spans="1:10" s="97" customFormat="1" ht="16.5" customHeight="1">
      <c r="A144" s="56"/>
      <c r="B144" s="52" t="s">
        <v>62</v>
      </c>
      <c r="C144" s="53">
        <v>992</v>
      </c>
      <c r="D144" s="54" t="s">
        <v>71</v>
      </c>
      <c r="E144" s="55" t="s">
        <v>65</v>
      </c>
      <c r="F144" s="55" t="s">
        <v>325</v>
      </c>
      <c r="G144" s="55" t="s">
        <v>67</v>
      </c>
      <c r="H144" s="102">
        <f t="shared" si="14"/>
        <v>11129.7</v>
      </c>
      <c r="I144" s="102">
        <f t="shared" si="14"/>
        <v>2868.5499999999997</v>
      </c>
      <c r="J144" s="78">
        <f t="shared" si="13"/>
        <v>25.77383038177129</v>
      </c>
    </row>
    <row r="145" spans="1:10" s="97" customFormat="1" ht="30.75" customHeight="1">
      <c r="A145" s="56"/>
      <c r="B145" s="56" t="s">
        <v>248</v>
      </c>
      <c r="C145" s="57">
        <v>992</v>
      </c>
      <c r="D145" s="58" t="s">
        <v>71</v>
      </c>
      <c r="E145" s="59" t="s">
        <v>65</v>
      </c>
      <c r="F145" s="59" t="s">
        <v>518</v>
      </c>
      <c r="G145" s="59" t="s">
        <v>67</v>
      </c>
      <c r="H145" s="103">
        <f t="shared" si="14"/>
        <v>11129.7</v>
      </c>
      <c r="I145" s="103">
        <f t="shared" si="14"/>
        <v>2868.5499999999997</v>
      </c>
      <c r="J145" s="78">
        <f t="shared" si="13"/>
        <v>25.77383038177129</v>
      </c>
    </row>
    <row r="146" spans="1:10" s="97" customFormat="1" ht="30.75" customHeight="1">
      <c r="A146" s="56"/>
      <c r="B146" s="56" t="s">
        <v>519</v>
      </c>
      <c r="C146" s="57">
        <v>992</v>
      </c>
      <c r="D146" s="58" t="s">
        <v>71</v>
      </c>
      <c r="E146" s="59" t="s">
        <v>65</v>
      </c>
      <c r="F146" s="59" t="s">
        <v>520</v>
      </c>
      <c r="G146" s="59" t="s">
        <v>67</v>
      </c>
      <c r="H146" s="103">
        <f>H147+H152+H162+H165</f>
        <v>11129.7</v>
      </c>
      <c r="I146" s="103">
        <f>I147+I152+I162+I165</f>
        <v>2868.5499999999997</v>
      </c>
      <c r="J146" s="78">
        <f t="shared" si="13"/>
        <v>25.77383038177129</v>
      </c>
    </row>
    <row r="147" spans="1:10" s="101" customFormat="1" ht="60.75" customHeight="1">
      <c r="A147" s="56"/>
      <c r="B147" s="56" t="s">
        <v>521</v>
      </c>
      <c r="C147" s="57">
        <v>992</v>
      </c>
      <c r="D147" s="58" t="s">
        <v>71</v>
      </c>
      <c r="E147" s="59" t="s">
        <v>65</v>
      </c>
      <c r="F147" s="59" t="s">
        <v>522</v>
      </c>
      <c r="G147" s="59" t="s">
        <v>67</v>
      </c>
      <c r="H147" s="103">
        <f>H148</f>
        <v>3988.5999999999995</v>
      </c>
      <c r="I147" s="103">
        <f>I148</f>
        <v>1121.05</v>
      </c>
      <c r="J147" s="78">
        <f t="shared" si="13"/>
        <v>28.10635310635311</v>
      </c>
    </row>
    <row r="148" spans="1:10" s="97" customFormat="1" ht="30.75" customHeight="1">
      <c r="A148" s="56"/>
      <c r="B148" s="56" t="s">
        <v>200</v>
      </c>
      <c r="C148" s="57">
        <v>992</v>
      </c>
      <c r="D148" s="58" t="s">
        <v>71</v>
      </c>
      <c r="E148" s="59" t="s">
        <v>65</v>
      </c>
      <c r="F148" s="59" t="s">
        <v>523</v>
      </c>
      <c r="G148" s="59" t="s">
        <v>67</v>
      </c>
      <c r="H148" s="103">
        <f>SUM(H149:H151)</f>
        <v>3988.5999999999995</v>
      </c>
      <c r="I148" s="103">
        <f>SUM(I149:I151)</f>
        <v>1121.05</v>
      </c>
      <c r="J148" s="78">
        <f t="shared" si="13"/>
        <v>28.10635310635311</v>
      </c>
    </row>
    <row r="149" spans="1:10" s="97" customFormat="1" ht="90" customHeight="1">
      <c r="A149" s="56"/>
      <c r="B149" s="56" t="s">
        <v>212</v>
      </c>
      <c r="C149" s="57">
        <v>992</v>
      </c>
      <c r="D149" s="58" t="s">
        <v>71</v>
      </c>
      <c r="E149" s="59" t="s">
        <v>65</v>
      </c>
      <c r="F149" s="59" t="s">
        <v>523</v>
      </c>
      <c r="G149" s="59" t="s">
        <v>213</v>
      </c>
      <c r="H149" s="103">
        <f>4151.2-991.9</f>
        <v>3159.2999999999997</v>
      </c>
      <c r="I149" s="137">
        <v>738.31</v>
      </c>
      <c r="J149" s="78">
        <f t="shared" si="13"/>
        <v>23.369417275978858</v>
      </c>
    </row>
    <row r="150" spans="1:10" s="97" customFormat="1" ht="45" customHeight="1">
      <c r="A150" s="56"/>
      <c r="B150" s="56" t="s">
        <v>289</v>
      </c>
      <c r="C150" s="57">
        <v>992</v>
      </c>
      <c r="D150" s="58" t="s">
        <v>71</v>
      </c>
      <c r="E150" s="59" t="s">
        <v>65</v>
      </c>
      <c r="F150" s="59" t="s">
        <v>523</v>
      </c>
      <c r="G150" s="59" t="s">
        <v>215</v>
      </c>
      <c r="H150" s="103">
        <f>605.3+199</f>
        <v>804.3</v>
      </c>
      <c r="I150" s="137">
        <v>376.34</v>
      </c>
      <c r="J150" s="78">
        <f t="shared" si="13"/>
        <v>46.79099838368768</v>
      </c>
    </row>
    <row r="151" spans="1:10" s="97" customFormat="1" ht="15" customHeight="1">
      <c r="A151" s="56"/>
      <c r="B151" s="56" t="s">
        <v>216</v>
      </c>
      <c r="C151" s="57">
        <v>992</v>
      </c>
      <c r="D151" s="58" t="s">
        <v>71</v>
      </c>
      <c r="E151" s="59" t="s">
        <v>65</v>
      </c>
      <c r="F151" s="59" t="s">
        <v>523</v>
      </c>
      <c r="G151" s="59" t="s">
        <v>217</v>
      </c>
      <c r="H151" s="103">
        <v>25</v>
      </c>
      <c r="I151" s="103">
        <v>6.4</v>
      </c>
      <c r="J151" s="78">
        <f t="shared" si="13"/>
        <v>25.6</v>
      </c>
    </row>
    <row r="152" spans="1:10" s="97" customFormat="1" ht="15" customHeight="1">
      <c r="A152" s="56"/>
      <c r="B152" s="56" t="s">
        <v>524</v>
      </c>
      <c r="C152" s="57">
        <v>992</v>
      </c>
      <c r="D152" s="58" t="s">
        <v>71</v>
      </c>
      <c r="E152" s="59" t="s">
        <v>65</v>
      </c>
      <c r="F152" s="59" t="s">
        <v>525</v>
      </c>
      <c r="G152" s="59" t="s">
        <v>67</v>
      </c>
      <c r="H152" s="103">
        <f>H153+H156+H159</f>
        <v>6400.9</v>
      </c>
      <c r="I152" s="103">
        <f>I153+I156+I159</f>
        <v>1569.8999999999999</v>
      </c>
      <c r="J152" s="78">
        <f t="shared" si="13"/>
        <v>24.526238497711258</v>
      </c>
    </row>
    <row r="153" spans="1:10" s="97" customFormat="1" ht="60" customHeight="1" hidden="1">
      <c r="A153" s="56"/>
      <c r="B153" s="56" t="s">
        <v>526</v>
      </c>
      <c r="C153" s="57">
        <v>992</v>
      </c>
      <c r="D153" s="58" t="s">
        <v>71</v>
      </c>
      <c r="E153" s="59" t="s">
        <v>65</v>
      </c>
      <c r="F153" s="59" t="s">
        <v>527</v>
      </c>
      <c r="G153" s="59" t="s">
        <v>67</v>
      </c>
      <c r="H153" s="103">
        <f>SUM(H154:H155)</f>
        <v>0</v>
      </c>
      <c r="I153" s="103">
        <f>SUM(I154:I155)</f>
        <v>0</v>
      </c>
      <c r="J153" s="78" t="e">
        <f t="shared" si="13"/>
        <v>#DIV/0!</v>
      </c>
    </row>
    <row r="154" spans="1:10" s="97" customFormat="1" ht="90" customHeight="1" hidden="1">
      <c r="A154" s="56"/>
      <c r="B154" s="56" t="s">
        <v>212</v>
      </c>
      <c r="C154" s="57">
        <v>992</v>
      </c>
      <c r="D154" s="58" t="s">
        <v>71</v>
      </c>
      <c r="E154" s="59" t="s">
        <v>65</v>
      </c>
      <c r="F154" s="59" t="s">
        <v>527</v>
      </c>
      <c r="G154" s="59" t="s">
        <v>213</v>
      </c>
      <c r="H154" s="103">
        <f>(2883.7+1077.9)-(2883.7+1077.9)</f>
        <v>0</v>
      </c>
      <c r="I154" s="135">
        <v>0</v>
      </c>
      <c r="J154" s="78" t="e">
        <f t="shared" si="13"/>
        <v>#DIV/0!</v>
      </c>
    </row>
    <row r="155" spans="1:10" s="97" customFormat="1" ht="15" customHeight="1" hidden="1">
      <c r="A155" s="56"/>
      <c r="B155" s="56" t="s">
        <v>219</v>
      </c>
      <c r="C155" s="57">
        <v>992</v>
      </c>
      <c r="D155" s="58" t="s">
        <v>71</v>
      </c>
      <c r="E155" s="59" t="s">
        <v>65</v>
      </c>
      <c r="F155" s="62" t="s">
        <v>527</v>
      </c>
      <c r="G155" s="63" t="s">
        <v>220</v>
      </c>
      <c r="H155" s="103">
        <f>(761.7+328.1)-(761.7+328.1)</f>
        <v>0</v>
      </c>
      <c r="I155" s="135">
        <v>0</v>
      </c>
      <c r="J155" s="78" t="e">
        <f t="shared" si="13"/>
        <v>#DIV/0!</v>
      </c>
    </row>
    <row r="156" spans="1:10" s="97" customFormat="1" ht="45.75" customHeight="1">
      <c r="A156" s="56"/>
      <c r="B156" s="56" t="s">
        <v>163</v>
      </c>
      <c r="C156" s="57">
        <v>992</v>
      </c>
      <c r="D156" s="58" t="s">
        <v>71</v>
      </c>
      <c r="E156" s="59" t="s">
        <v>65</v>
      </c>
      <c r="F156" s="62" t="s">
        <v>164</v>
      </c>
      <c r="G156" s="63" t="s">
        <v>67</v>
      </c>
      <c r="H156" s="105">
        <f>SUM(H157:H158)</f>
        <v>5051.4</v>
      </c>
      <c r="I156" s="105">
        <f>SUM(I157:I158)</f>
        <v>1247.1</v>
      </c>
      <c r="J156" s="78">
        <f t="shared" si="13"/>
        <v>24.688205250029693</v>
      </c>
    </row>
    <row r="157" spans="1:10" s="97" customFormat="1" ht="90" customHeight="1">
      <c r="A157" s="56"/>
      <c r="B157" s="56" t="s">
        <v>212</v>
      </c>
      <c r="C157" s="57">
        <v>992</v>
      </c>
      <c r="D157" s="58" t="s">
        <v>71</v>
      </c>
      <c r="E157" s="59" t="s">
        <v>65</v>
      </c>
      <c r="F157" s="62" t="s">
        <v>164</v>
      </c>
      <c r="G157" s="63" t="s">
        <v>213</v>
      </c>
      <c r="H157" s="105">
        <f>0+(2883.7+1077.9)</f>
        <v>3961.6</v>
      </c>
      <c r="I157" s="105">
        <v>974.6</v>
      </c>
      <c r="J157" s="78">
        <f t="shared" si="13"/>
        <v>24.601171243941845</v>
      </c>
    </row>
    <row r="158" spans="1:10" s="97" customFormat="1" ht="15.75" customHeight="1">
      <c r="A158" s="56"/>
      <c r="B158" s="56" t="s">
        <v>219</v>
      </c>
      <c r="C158" s="57">
        <v>992</v>
      </c>
      <c r="D158" s="58" t="s">
        <v>71</v>
      </c>
      <c r="E158" s="59" t="s">
        <v>65</v>
      </c>
      <c r="F158" s="62" t="s">
        <v>164</v>
      </c>
      <c r="G158" s="63" t="s">
        <v>220</v>
      </c>
      <c r="H158" s="105">
        <f>0+(761.7+328.1)</f>
        <v>1089.8000000000002</v>
      </c>
      <c r="I158" s="105">
        <v>272.5</v>
      </c>
      <c r="J158" s="78">
        <f t="shared" si="13"/>
        <v>25.004587997797756</v>
      </c>
    </row>
    <row r="159" spans="1:10" s="97" customFormat="1" ht="46.5" customHeight="1">
      <c r="A159" s="56"/>
      <c r="B159" s="56" t="s">
        <v>166</v>
      </c>
      <c r="C159" s="57">
        <v>992</v>
      </c>
      <c r="D159" s="58" t="s">
        <v>71</v>
      </c>
      <c r="E159" s="59" t="s">
        <v>65</v>
      </c>
      <c r="F159" s="59" t="s">
        <v>167</v>
      </c>
      <c r="G159" s="59" t="s">
        <v>67</v>
      </c>
      <c r="H159" s="103">
        <f>SUM(H160:H161)</f>
        <v>1349.5</v>
      </c>
      <c r="I159" s="103">
        <f>SUM(I160:I161)</f>
        <v>322.8</v>
      </c>
      <c r="J159" s="78">
        <f t="shared" si="13"/>
        <v>23.919970359392366</v>
      </c>
    </row>
    <row r="160" spans="1:10" s="97" customFormat="1" ht="90" customHeight="1">
      <c r="A160" s="56"/>
      <c r="B160" s="56" t="s">
        <v>212</v>
      </c>
      <c r="C160" s="57">
        <v>992</v>
      </c>
      <c r="D160" s="58" t="s">
        <v>71</v>
      </c>
      <c r="E160" s="59" t="s">
        <v>65</v>
      </c>
      <c r="F160" s="59" t="s">
        <v>167</v>
      </c>
      <c r="G160" s="59" t="s">
        <v>213</v>
      </c>
      <c r="H160" s="103">
        <f>0+(93.9+991.9)</f>
        <v>1085.8</v>
      </c>
      <c r="I160" s="103">
        <v>256.8</v>
      </c>
      <c r="J160" s="78">
        <f t="shared" si="13"/>
        <v>23.650764413335793</v>
      </c>
    </row>
    <row r="161" spans="1:10" s="97" customFormat="1" ht="15.75" customHeight="1">
      <c r="A161" s="56"/>
      <c r="B161" s="56" t="s">
        <v>219</v>
      </c>
      <c r="C161" s="57">
        <v>992</v>
      </c>
      <c r="D161" s="58" t="s">
        <v>71</v>
      </c>
      <c r="E161" s="59" t="s">
        <v>65</v>
      </c>
      <c r="F161" s="62" t="s">
        <v>167</v>
      </c>
      <c r="G161" s="63" t="s">
        <v>220</v>
      </c>
      <c r="H161" s="105">
        <f>0+263.7</f>
        <v>263.7</v>
      </c>
      <c r="I161" s="105">
        <v>66</v>
      </c>
      <c r="J161" s="78">
        <f t="shared" si="13"/>
        <v>25.02844141069397</v>
      </c>
    </row>
    <row r="162" spans="1:10" s="97" customFormat="1" ht="30.75" customHeight="1">
      <c r="A162" s="56"/>
      <c r="B162" s="56" t="s">
        <v>528</v>
      </c>
      <c r="C162" s="57">
        <v>992</v>
      </c>
      <c r="D162" s="58" t="s">
        <v>71</v>
      </c>
      <c r="E162" s="59" t="s">
        <v>65</v>
      </c>
      <c r="F162" s="62" t="s">
        <v>529</v>
      </c>
      <c r="G162" s="59" t="s">
        <v>67</v>
      </c>
      <c r="H162" s="103">
        <f>H163</f>
        <v>30</v>
      </c>
      <c r="I162" s="103">
        <f>I163</f>
        <v>0</v>
      </c>
      <c r="J162" s="78">
        <f t="shared" si="13"/>
        <v>0</v>
      </c>
    </row>
    <row r="163" spans="1:10" s="97" customFormat="1" ht="45" customHeight="1">
      <c r="A163" s="56"/>
      <c r="B163" s="56" t="s">
        <v>204</v>
      </c>
      <c r="C163" s="57">
        <v>992</v>
      </c>
      <c r="D163" s="58" t="s">
        <v>71</v>
      </c>
      <c r="E163" s="59" t="s">
        <v>65</v>
      </c>
      <c r="F163" s="62" t="s">
        <v>530</v>
      </c>
      <c r="G163" s="59" t="s">
        <v>67</v>
      </c>
      <c r="H163" s="103">
        <f>H164</f>
        <v>30</v>
      </c>
      <c r="I163" s="103">
        <f>I164</f>
        <v>0</v>
      </c>
      <c r="J163" s="78">
        <f t="shared" si="13"/>
        <v>0</v>
      </c>
    </row>
    <row r="164" spans="1:10" s="97" customFormat="1" ht="45" customHeight="1">
      <c r="A164" s="56"/>
      <c r="B164" s="56" t="s">
        <v>289</v>
      </c>
      <c r="C164" s="57">
        <v>992</v>
      </c>
      <c r="D164" s="58" t="s">
        <v>71</v>
      </c>
      <c r="E164" s="59" t="s">
        <v>65</v>
      </c>
      <c r="F164" s="62" t="s">
        <v>530</v>
      </c>
      <c r="G164" s="59" t="s">
        <v>215</v>
      </c>
      <c r="H164" s="103">
        <v>30</v>
      </c>
      <c r="I164" s="103">
        <v>0</v>
      </c>
      <c r="J164" s="78">
        <f t="shared" si="13"/>
        <v>0</v>
      </c>
    </row>
    <row r="165" spans="1:10" s="97" customFormat="1" ht="27" customHeight="1">
      <c r="A165" s="56"/>
      <c r="B165" s="64" t="s">
        <v>231</v>
      </c>
      <c r="C165" s="57">
        <v>992</v>
      </c>
      <c r="D165" s="58" t="s">
        <v>71</v>
      </c>
      <c r="E165" s="59" t="s">
        <v>65</v>
      </c>
      <c r="F165" s="62" t="s">
        <v>531</v>
      </c>
      <c r="G165" s="63" t="s">
        <v>67</v>
      </c>
      <c r="H165" s="105">
        <f>H166</f>
        <v>710.2</v>
      </c>
      <c r="I165" s="105">
        <f>I166</f>
        <v>177.6</v>
      </c>
      <c r="J165" s="78">
        <f t="shared" si="13"/>
        <v>25.00704027034638</v>
      </c>
    </row>
    <row r="166" spans="1:10" s="97" customFormat="1" ht="103.5" customHeight="1">
      <c r="A166" s="56"/>
      <c r="B166" s="64" t="s">
        <v>532</v>
      </c>
      <c r="C166" s="57">
        <v>992</v>
      </c>
      <c r="D166" s="58" t="s">
        <v>71</v>
      </c>
      <c r="E166" s="59" t="s">
        <v>65</v>
      </c>
      <c r="F166" s="62" t="s">
        <v>533</v>
      </c>
      <c r="G166" s="63" t="s">
        <v>67</v>
      </c>
      <c r="H166" s="105">
        <f>H167</f>
        <v>710.2</v>
      </c>
      <c r="I166" s="105">
        <f>I167</f>
        <v>177.6</v>
      </c>
      <c r="J166" s="78">
        <f t="shared" si="13"/>
        <v>25.00704027034638</v>
      </c>
    </row>
    <row r="167" spans="1:10" s="97" customFormat="1" ht="15.75" customHeight="1">
      <c r="A167" s="56"/>
      <c r="B167" s="56" t="s">
        <v>219</v>
      </c>
      <c r="C167" s="57">
        <v>992</v>
      </c>
      <c r="D167" s="58" t="s">
        <v>71</v>
      </c>
      <c r="E167" s="59" t="s">
        <v>65</v>
      </c>
      <c r="F167" s="62" t="s">
        <v>533</v>
      </c>
      <c r="G167" s="63" t="s">
        <v>220</v>
      </c>
      <c r="H167" s="105">
        <f>973.9-263.7</f>
        <v>710.2</v>
      </c>
      <c r="I167" s="105">
        <v>177.6</v>
      </c>
      <c r="J167" s="78">
        <f t="shared" si="13"/>
        <v>25.00704027034638</v>
      </c>
    </row>
    <row r="168" spans="1:10" s="97" customFormat="1" ht="15" customHeight="1">
      <c r="A168" s="52" t="s">
        <v>80</v>
      </c>
      <c r="B168" s="52" t="s">
        <v>63</v>
      </c>
      <c r="C168" s="53">
        <v>992</v>
      </c>
      <c r="D168" s="65">
        <v>10</v>
      </c>
      <c r="E168" s="55" t="s">
        <v>66</v>
      </c>
      <c r="F168" s="66" t="s">
        <v>325</v>
      </c>
      <c r="G168" s="55" t="s">
        <v>67</v>
      </c>
      <c r="H168" s="102">
        <f>SUM(H169,H175)</f>
        <v>102</v>
      </c>
      <c r="I168" s="102">
        <f>SUM(I169,I175)</f>
        <v>26.3</v>
      </c>
      <c r="J168" s="78">
        <f t="shared" si="13"/>
        <v>25.7843137254902</v>
      </c>
    </row>
    <row r="169" spans="1:10" s="97" customFormat="1" ht="14.25" customHeight="1">
      <c r="A169" s="56"/>
      <c r="B169" s="52" t="s">
        <v>81</v>
      </c>
      <c r="C169" s="53">
        <v>992</v>
      </c>
      <c r="D169" s="65">
        <v>10</v>
      </c>
      <c r="E169" s="55" t="s">
        <v>65</v>
      </c>
      <c r="F169" s="66" t="s">
        <v>325</v>
      </c>
      <c r="G169" s="55" t="s">
        <v>67</v>
      </c>
      <c r="H169" s="102">
        <f>H173</f>
        <v>74</v>
      </c>
      <c r="I169" s="102">
        <f>I173</f>
        <v>18.3</v>
      </c>
      <c r="J169" s="78">
        <f t="shared" si="13"/>
        <v>24.72972972972973</v>
      </c>
    </row>
    <row r="170" spans="1:10" s="97" customFormat="1" ht="45.75" customHeight="1">
      <c r="A170" s="56"/>
      <c r="B170" s="56" t="s">
        <v>249</v>
      </c>
      <c r="C170" s="57">
        <v>992</v>
      </c>
      <c r="D170" s="67">
        <v>10</v>
      </c>
      <c r="E170" s="59" t="s">
        <v>65</v>
      </c>
      <c r="F170" s="68" t="s">
        <v>343</v>
      </c>
      <c r="G170" s="69" t="s">
        <v>67</v>
      </c>
      <c r="H170" s="103">
        <f>H172</f>
        <v>74</v>
      </c>
      <c r="I170" s="103">
        <f>I172</f>
        <v>18.3</v>
      </c>
      <c r="J170" s="78">
        <f t="shared" si="13"/>
        <v>24.72972972972973</v>
      </c>
    </row>
    <row r="171" spans="1:10" s="97" customFormat="1" ht="30.75" customHeight="1">
      <c r="A171" s="56"/>
      <c r="B171" s="56" t="s">
        <v>222</v>
      </c>
      <c r="C171" s="57">
        <v>992</v>
      </c>
      <c r="D171" s="67">
        <v>10</v>
      </c>
      <c r="E171" s="59" t="s">
        <v>65</v>
      </c>
      <c r="F171" s="68" t="s">
        <v>344</v>
      </c>
      <c r="G171" s="69" t="s">
        <v>67</v>
      </c>
      <c r="H171" s="103">
        <f>H173</f>
        <v>74</v>
      </c>
      <c r="I171" s="103">
        <f>I173</f>
        <v>18.3</v>
      </c>
      <c r="J171" s="78">
        <f t="shared" si="13"/>
        <v>24.72972972972973</v>
      </c>
    </row>
    <row r="172" spans="1:10" s="97" customFormat="1" ht="76.5" customHeight="1">
      <c r="A172" s="56"/>
      <c r="B172" s="70" t="s">
        <v>534</v>
      </c>
      <c r="C172" s="57">
        <v>992</v>
      </c>
      <c r="D172" s="67">
        <v>10</v>
      </c>
      <c r="E172" s="59" t="s">
        <v>65</v>
      </c>
      <c r="F172" s="68" t="s">
        <v>535</v>
      </c>
      <c r="G172" s="69" t="s">
        <v>67</v>
      </c>
      <c r="H172" s="103">
        <f>H173</f>
        <v>74</v>
      </c>
      <c r="I172" s="103">
        <f>I173</f>
        <v>18.3</v>
      </c>
      <c r="J172" s="78">
        <f t="shared" si="13"/>
        <v>24.72972972972973</v>
      </c>
    </row>
    <row r="173" spans="1:10" s="97" customFormat="1" ht="75.75" customHeight="1">
      <c r="A173" s="56"/>
      <c r="B173" s="71" t="s">
        <v>536</v>
      </c>
      <c r="C173" s="57">
        <v>992</v>
      </c>
      <c r="D173" s="67">
        <v>10</v>
      </c>
      <c r="E173" s="59" t="s">
        <v>65</v>
      </c>
      <c r="F173" s="68" t="s">
        <v>537</v>
      </c>
      <c r="G173" s="69" t="s">
        <v>67</v>
      </c>
      <c r="H173" s="103">
        <f>H174</f>
        <v>74</v>
      </c>
      <c r="I173" s="103">
        <f>I174</f>
        <v>18.3</v>
      </c>
      <c r="J173" s="78">
        <f t="shared" si="13"/>
        <v>24.72972972972973</v>
      </c>
    </row>
    <row r="174" spans="1:10" s="97" customFormat="1" ht="30" customHeight="1">
      <c r="A174" s="56"/>
      <c r="B174" s="56" t="s">
        <v>223</v>
      </c>
      <c r="C174" s="57">
        <v>992</v>
      </c>
      <c r="D174" s="67">
        <v>10</v>
      </c>
      <c r="E174" s="59" t="s">
        <v>65</v>
      </c>
      <c r="F174" s="68" t="s">
        <v>537</v>
      </c>
      <c r="G174" s="69" t="s">
        <v>224</v>
      </c>
      <c r="H174" s="103">
        <v>74</v>
      </c>
      <c r="I174" s="103">
        <v>18.3</v>
      </c>
      <c r="J174" s="78">
        <f t="shared" si="13"/>
        <v>24.72972972972973</v>
      </c>
    </row>
    <row r="175" spans="1:10" s="97" customFormat="1" ht="15" customHeight="1">
      <c r="A175" s="52"/>
      <c r="B175" s="52" t="s">
        <v>64</v>
      </c>
      <c r="C175" s="53">
        <v>992</v>
      </c>
      <c r="D175" s="65">
        <v>10</v>
      </c>
      <c r="E175" s="55" t="s">
        <v>73</v>
      </c>
      <c r="F175" s="66" t="s">
        <v>168</v>
      </c>
      <c r="G175" s="55" t="s">
        <v>67</v>
      </c>
      <c r="H175" s="102">
        <f>H178</f>
        <v>28</v>
      </c>
      <c r="I175" s="102">
        <f>I178</f>
        <v>8</v>
      </c>
      <c r="J175" s="78">
        <f t="shared" si="13"/>
        <v>28.57142857142857</v>
      </c>
    </row>
    <row r="176" spans="1:10" s="97" customFormat="1" ht="45.75" customHeight="1">
      <c r="A176" s="56"/>
      <c r="B176" s="56" t="s">
        <v>249</v>
      </c>
      <c r="C176" s="57">
        <v>992</v>
      </c>
      <c r="D176" s="72">
        <v>10</v>
      </c>
      <c r="E176" s="73" t="s">
        <v>73</v>
      </c>
      <c r="F176" s="74" t="s">
        <v>343</v>
      </c>
      <c r="G176" s="73" t="s">
        <v>67</v>
      </c>
      <c r="H176" s="103">
        <f aca="true" t="shared" si="15" ref="H176:I179">H177</f>
        <v>28</v>
      </c>
      <c r="I176" s="103">
        <f t="shared" si="15"/>
        <v>8</v>
      </c>
      <c r="J176" s="78">
        <f t="shared" si="13"/>
        <v>28.57142857142857</v>
      </c>
    </row>
    <row r="177" spans="1:10" s="97" customFormat="1" ht="31.5" customHeight="1">
      <c r="A177" s="56"/>
      <c r="B177" s="56" t="s">
        <v>222</v>
      </c>
      <c r="C177" s="57">
        <v>992</v>
      </c>
      <c r="D177" s="72">
        <v>10</v>
      </c>
      <c r="E177" s="73" t="s">
        <v>73</v>
      </c>
      <c r="F177" s="74" t="s">
        <v>344</v>
      </c>
      <c r="G177" s="73" t="s">
        <v>67</v>
      </c>
      <c r="H177" s="103">
        <f t="shared" si="15"/>
        <v>28</v>
      </c>
      <c r="I177" s="103">
        <f t="shared" si="15"/>
        <v>8</v>
      </c>
      <c r="J177" s="78">
        <f t="shared" si="13"/>
        <v>28.57142857142857</v>
      </c>
    </row>
    <row r="178" spans="1:10" s="97" customFormat="1" ht="45.75" customHeight="1">
      <c r="A178" s="56"/>
      <c r="B178" s="56" t="s">
        <v>345</v>
      </c>
      <c r="C178" s="57">
        <v>992</v>
      </c>
      <c r="D178" s="72">
        <v>10</v>
      </c>
      <c r="E178" s="73" t="s">
        <v>73</v>
      </c>
      <c r="F178" s="74" t="s">
        <v>346</v>
      </c>
      <c r="G178" s="73" t="s">
        <v>67</v>
      </c>
      <c r="H178" s="103">
        <f t="shared" si="15"/>
        <v>28</v>
      </c>
      <c r="I178" s="103">
        <f t="shared" si="15"/>
        <v>8</v>
      </c>
      <c r="J178" s="78">
        <f t="shared" si="13"/>
        <v>28.57142857142857</v>
      </c>
    </row>
    <row r="179" spans="1:10" s="97" customFormat="1" ht="45.75" customHeight="1">
      <c r="A179" s="56"/>
      <c r="B179" s="56" t="s">
        <v>170</v>
      </c>
      <c r="C179" s="57">
        <v>992</v>
      </c>
      <c r="D179" s="72">
        <v>10</v>
      </c>
      <c r="E179" s="73" t="s">
        <v>73</v>
      </c>
      <c r="F179" s="74" t="s">
        <v>538</v>
      </c>
      <c r="G179" s="73" t="s">
        <v>67</v>
      </c>
      <c r="H179" s="103">
        <f t="shared" si="15"/>
        <v>28</v>
      </c>
      <c r="I179" s="103">
        <f t="shared" si="15"/>
        <v>8</v>
      </c>
      <c r="J179" s="78">
        <f t="shared" si="13"/>
        <v>28.57142857142857</v>
      </c>
    </row>
    <row r="180" spans="1:10" s="97" customFormat="1" ht="30.75" customHeight="1">
      <c r="A180" s="56"/>
      <c r="B180" s="56" t="s">
        <v>223</v>
      </c>
      <c r="C180" s="57">
        <v>992</v>
      </c>
      <c r="D180" s="75">
        <v>10</v>
      </c>
      <c r="E180" s="76" t="s">
        <v>73</v>
      </c>
      <c r="F180" s="74" t="s">
        <v>538</v>
      </c>
      <c r="G180" s="76" t="s">
        <v>224</v>
      </c>
      <c r="H180" s="139">
        <v>28</v>
      </c>
      <c r="I180" s="139">
        <v>8</v>
      </c>
      <c r="J180" s="78">
        <f t="shared" si="13"/>
        <v>28.57142857142857</v>
      </c>
    </row>
    <row r="181" spans="1:10" s="97" customFormat="1" ht="16.5" customHeight="1">
      <c r="A181" s="52" t="s">
        <v>197</v>
      </c>
      <c r="B181" s="52" t="s">
        <v>135</v>
      </c>
      <c r="C181" s="53">
        <v>992</v>
      </c>
      <c r="D181" s="54" t="s">
        <v>109</v>
      </c>
      <c r="E181" s="55" t="s">
        <v>66</v>
      </c>
      <c r="F181" s="66" t="s">
        <v>325</v>
      </c>
      <c r="G181" s="55" t="s">
        <v>67</v>
      </c>
      <c r="H181" s="102">
        <f aca="true" t="shared" si="16" ref="H181:I186">H182</f>
        <v>50</v>
      </c>
      <c r="I181" s="102">
        <f t="shared" si="16"/>
        <v>0</v>
      </c>
      <c r="J181" s="78">
        <f t="shared" si="13"/>
        <v>0</v>
      </c>
    </row>
    <row r="182" spans="1:10" s="97" customFormat="1" ht="16.5" customHeight="1">
      <c r="A182" s="52"/>
      <c r="B182" s="77" t="s">
        <v>138</v>
      </c>
      <c r="C182" s="53">
        <v>992</v>
      </c>
      <c r="D182" s="54" t="s">
        <v>109</v>
      </c>
      <c r="E182" s="55" t="s">
        <v>65</v>
      </c>
      <c r="F182" s="66" t="s">
        <v>325</v>
      </c>
      <c r="G182" s="55" t="s">
        <v>67</v>
      </c>
      <c r="H182" s="102">
        <f t="shared" si="16"/>
        <v>50</v>
      </c>
      <c r="I182" s="102">
        <f t="shared" si="16"/>
        <v>0</v>
      </c>
      <c r="J182" s="78">
        <f t="shared" si="13"/>
        <v>0</v>
      </c>
    </row>
    <row r="183" spans="1:10" s="97" customFormat="1" ht="45.75" customHeight="1">
      <c r="A183" s="52"/>
      <c r="B183" s="68" t="s">
        <v>539</v>
      </c>
      <c r="C183" s="57">
        <v>992</v>
      </c>
      <c r="D183" s="58" t="s">
        <v>109</v>
      </c>
      <c r="E183" s="59" t="s">
        <v>65</v>
      </c>
      <c r="F183" s="59" t="s">
        <v>540</v>
      </c>
      <c r="G183" s="59" t="s">
        <v>67</v>
      </c>
      <c r="H183" s="103">
        <f t="shared" si="16"/>
        <v>50</v>
      </c>
      <c r="I183" s="103">
        <f t="shared" si="16"/>
        <v>0</v>
      </c>
      <c r="J183" s="78">
        <f t="shared" si="13"/>
        <v>0</v>
      </c>
    </row>
    <row r="184" spans="1:10" s="97" customFormat="1" ht="45.75" customHeight="1">
      <c r="A184" s="52"/>
      <c r="B184" s="68" t="s">
        <v>541</v>
      </c>
      <c r="C184" s="57">
        <v>992</v>
      </c>
      <c r="D184" s="58" t="s">
        <v>109</v>
      </c>
      <c r="E184" s="59" t="s">
        <v>65</v>
      </c>
      <c r="F184" s="59" t="s">
        <v>0</v>
      </c>
      <c r="G184" s="59" t="s">
        <v>67</v>
      </c>
      <c r="H184" s="103">
        <f t="shared" si="16"/>
        <v>50</v>
      </c>
      <c r="I184" s="103">
        <f t="shared" si="16"/>
        <v>0</v>
      </c>
      <c r="J184" s="78">
        <f t="shared" si="13"/>
        <v>0</v>
      </c>
    </row>
    <row r="185" spans="1:10" s="97" customFormat="1" ht="45.75" customHeight="1">
      <c r="A185" s="52"/>
      <c r="B185" s="68" t="s">
        <v>1</v>
      </c>
      <c r="C185" s="57">
        <v>992</v>
      </c>
      <c r="D185" s="58" t="s">
        <v>109</v>
      </c>
      <c r="E185" s="59" t="s">
        <v>65</v>
      </c>
      <c r="F185" s="59" t="s">
        <v>2</v>
      </c>
      <c r="G185" s="59" t="s">
        <v>67</v>
      </c>
      <c r="H185" s="103">
        <f t="shared" si="16"/>
        <v>50</v>
      </c>
      <c r="I185" s="103">
        <f t="shared" si="16"/>
        <v>0</v>
      </c>
      <c r="J185" s="78">
        <f t="shared" si="13"/>
        <v>0</v>
      </c>
    </row>
    <row r="186" spans="1:10" s="97" customFormat="1" ht="30.75" customHeight="1">
      <c r="A186" s="52"/>
      <c r="B186" s="56" t="s">
        <v>232</v>
      </c>
      <c r="C186" s="57">
        <v>992</v>
      </c>
      <c r="D186" s="58" t="s">
        <v>109</v>
      </c>
      <c r="E186" s="59" t="s">
        <v>65</v>
      </c>
      <c r="F186" s="59" t="s">
        <v>3</v>
      </c>
      <c r="G186" s="59" t="s">
        <v>67</v>
      </c>
      <c r="H186" s="103">
        <f t="shared" si="16"/>
        <v>50</v>
      </c>
      <c r="I186" s="103">
        <f t="shared" si="16"/>
        <v>0</v>
      </c>
      <c r="J186" s="78">
        <f t="shared" si="13"/>
        <v>0</v>
      </c>
    </row>
    <row r="187" spans="1:10" s="97" customFormat="1" ht="48" customHeight="1">
      <c r="A187" s="52"/>
      <c r="B187" s="56" t="s">
        <v>289</v>
      </c>
      <c r="C187" s="57">
        <v>992</v>
      </c>
      <c r="D187" s="58" t="s">
        <v>109</v>
      </c>
      <c r="E187" s="59" t="s">
        <v>65</v>
      </c>
      <c r="F187" s="59" t="s">
        <v>3</v>
      </c>
      <c r="G187" s="59" t="s">
        <v>215</v>
      </c>
      <c r="H187" s="103">
        <v>50</v>
      </c>
      <c r="I187" s="103">
        <v>0</v>
      </c>
      <c r="J187" s="78">
        <f t="shared" si="13"/>
        <v>0</v>
      </c>
    </row>
    <row r="188" spans="1:10" s="97" customFormat="1" ht="15.75" customHeight="1">
      <c r="A188" s="52" t="s">
        <v>34</v>
      </c>
      <c r="B188" s="52" t="s">
        <v>233</v>
      </c>
      <c r="C188" s="53">
        <v>992</v>
      </c>
      <c r="D188" s="54" t="s">
        <v>195</v>
      </c>
      <c r="E188" s="55" t="s">
        <v>66</v>
      </c>
      <c r="F188" s="66" t="s">
        <v>325</v>
      </c>
      <c r="G188" s="55" t="s">
        <v>67</v>
      </c>
      <c r="H188" s="102">
        <f aca="true" t="shared" si="17" ref="H188:I192">H189</f>
        <v>50</v>
      </c>
      <c r="I188" s="102">
        <f t="shared" si="17"/>
        <v>0</v>
      </c>
      <c r="J188" s="78">
        <f t="shared" si="13"/>
        <v>0</v>
      </c>
    </row>
    <row r="189" spans="1:10" s="101" customFormat="1" ht="30.75" customHeight="1">
      <c r="A189" s="52"/>
      <c r="B189" s="77" t="s">
        <v>35</v>
      </c>
      <c r="C189" s="53">
        <v>992</v>
      </c>
      <c r="D189" s="54" t="s">
        <v>195</v>
      </c>
      <c r="E189" s="55" t="s">
        <v>69</v>
      </c>
      <c r="F189" s="66" t="s">
        <v>325</v>
      </c>
      <c r="G189" s="55" t="s">
        <v>67</v>
      </c>
      <c r="H189" s="102">
        <f t="shared" si="17"/>
        <v>50</v>
      </c>
      <c r="I189" s="102">
        <f t="shared" si="17"/>
        <v>0</v>
      </c>
      <c r="J189" s="78">
        <f t="shared" si="13"/>
        <v>0</v>
      </c>
    </row>
    <row r="190" spans="1:10" s="97" customFormat="1" ht="30.75" customHeight="1">
      <c r="A190" s="52"/>
      <c r="B190" s="68" t="s">
        <v>199</v>
      </c>
      <c r="C190" s="57">
        <v>992</v>
      </c>
      <c r="D190" s="58" t="s">
        <v>195</v>
      </c>
      <c r="E190" s="59" t="s">
        <v>69</v>
      </c>
      <c r="F190" s="59" t="s">
        <v>330</v>
      </c>
      <c r="G190" s="59" t="s">
        <v>67</v>
      </c>
      <c r="H190" s="103">
        <f t="shared" si="17"/>
        <v>50</v>
      </c>
      <c r="I190" s="103">
        <f t="shared" si="17"/>
        <v>0</v>
      </c>
      <c r="J190" s="78">
        <f t="shared" si="13"/>
        <v>0</v>
      </c>
    </row>
    <row r="191" spans="1:10" s="97" customFormat="1" ht="30.75" customHeight="1">
      <c r="A191" s="52"/>
      <c r="B191" s="68" t="s">
        <v>36</v>
      </c>
      <c r="C191" s="57">
        <v>992</v>
      </c>
      <c r="D191" s="58" t="s">
        <v>195</v>
      </c>
      <c r="E191" s="59" t="s">
        <v>69</v>
      </c>
      <c r="F191" s="59" t="s">
        <v>4</v>
      </c>
      <c r="G191" s="59" t="s">
        <v>67</v>
      </c>
      <c r="H191" s="103">
        <f t="shared" si="17"/>
        <v>50</v>
      </c>
      <c r="I191" s="103">
        <f t="shared" si="17"/>
        <v>0</v>
      </c>
      <c r="J191" s="78">
        <f t="shared" si="13"/>
        <v>0</v>
      </c>
    </row>
    <row r="192" spans="1:10" s="97" customFormat="1" ht="60.75" customHeight="1">
      <c r="A192" s="52"/>
      <c r="B192" s="68" t="s">
        <v>5</v>
      </c>
      <c r="C192" s="57">
        <v>992</v>
      </c>
      <c r="D192" s="58" t="s">
        <v>195</v>
      </c>
      <c r="E192" s="59" t="s">
        <v>69</v>
      </c>
      <c r="F192" s="59" t="s">
        <v>6</v>
      </c>
      <c r="G192" s="59" t="s">
        <v>67</v>
      </c>
      <c r="H192" s="103">
        <f t="shared" si="17"/>
        <v>50</v>
      </c>
      <c r="I192" s="103">
        <f t="shared" si="17"/>
        <v>0</v>
      </c>
      <c r="J192" s="78">
        <f t="shared" si="13"/>
        <v>0</v>
      </c>
    </row>
    <row r="193" spans="1:10" s="97" customFormat="1" ht="45.75" customHeight="1">
      <c r="A193" s="52"/>
      <c r="B193" s="56" t="s">
        <v>289</v>
      </c>
      <c r="C193" s="57">
        <v>992</v>
      </c>
      <c r="D193" s="58" t="s">
        <v>195</v>
      </c>
      <c r="E193" s="59" t="s">
        <v>69</v>
      </c>
      <c r="F193" s="59" t="s">
        <v>6</v>
      </c>
      <c r="G193" s="59" t="s">
        <v>215</v>
      </c>
      <c r="H193" s="103">
        <v>50</v>
      </c>
      <c r="I193" s="103">
        <v>0</v>
      </c>
      <c r="J193" s="78">
        <f t="shared" si="13"/>
        <v>0</v>
      </c>
    </row>
    <row r="194" spans="1:10" ht="13.5" customHeight="1">
      <c r="A194" s="27"/>
      <c r="B194" s="79"/>
      <c r="C194" s="80"/>
      <c r="D194" s="81"/>
      <c r="E194" s="81"/>
      <c r="F194" s="81"/>
      <c r="G194" s="81"/>
      <c r="H194" s="134"/>
      <c r="I194" s="134"/>
      <c r="J194" s="134"/>
    </row>
    <row r="195" ht="11.25" customHeight="1"/>
    <row r="196" spans="1:8" ht="15.75">
      <c r="A196" s="7" t="s">
        <v>542</v>
      </c>
      <c r="B196" s="7"/>
      <c r="C196" s="7"/>
      <c r="D196" s="2"/>
      <c r="E196" s="2"/>
      <c r="F196" s="34"/>
      <c r="G196" s="2"/>
      <c r="H196" s="117" t="s">
        <v>543</v>
      </c>
    </row>
    <row r="197" spans="1:8" ht="15.75">
      <c r="A197" s="7"/>
      <c r="B197" s="7"/>
      <c r="C197" s="2"/>
      <c r="D197" s="2"/>
      <c r="E197" s="2"/>
      <c r="F197" s="34"/>
      <c r="G197" s="2"/>
      <c r="H197" s="3"/>
    </row>
  </sheetData>
  <mergeCells count="5">
    <mergeCell ref="A6:J6"/>
    <mergeCell ref="F1:J1"/>
    <mergeCell ref="F2:J2"/>
    <mergeCell ref="F3:J3"/>
    <mergeCell ref="F4:J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6"/>
  <sheetViews>
    <sheetView workbookViewId="0" topLeftCell="A1">
      <selection activeCell="F3" sqref="F3:J3"/>
    </sheetView>
  </sheetViews>
  <sheetFormatPr defaultColWidth="9.00390625" defaultRowHeight="12.75"/>
  <cols>
    <col min="1" max="1" width="3.75390625" style="36" customWidth="1"/>
    <col min="2" max="2" width="39.75390625" style="36" customWidth="1"/>
    <col min="3" max="3" width="4.375" style="36" customWidth="1"/>
    <col min="4" max="5" width="3.625" style="36" customWidth="1"/>
    <col min="6" max="6" width="14.25390625" style="38" customWidth="1"/>
    <col min="7" max="7" width="4.875" style="36" customWidth="1"/>
    <col min="8" max="8" width="8.125" style="36" customWidth="1"/>
    <col min="9" max="9" width="8.125" style="125" customWidth="1"/>
    <col min="10" max="10" width="6.875" style="125" customWidth="1"/>
    <col min="11" max="16384" width="9.125" style="36" customWidth="1"/>
  </cols>
  <sheetData>
    <row r="1" spans="5:10" s="7" customFormat="1" ht="15.75">
      <c r="E1" s="8"/>
      <c r="F1" s="171" t="s">
        <v>189</v>
      </c>
      <c r="G1" s="171"/>
      <c r="H1" s="171"/>
      <c r="I1" s="171"/>
      <c r="J1" s="171"/>
    </row>
    <row r="2" spans="5:10" s="7" customFormat="1" ht="15.75">
      <c r="E2" s="8"/>
      <c r="F2" s="171" t="s">
        <v>545</v>
      </c>
      <c r="G2" s="171"/>
      <c r="H2" s="171"/>
      <c r="I2" s="171"/>
      <c r="J2" s="171"/>
    </row>
    <row r="3" spans="5:10" s="7" customFormat="1" ht="15.75">
      <c r="E3" s="8"/>
      <c r="F3" s="198" t="s">
        <v>544</v>
      </c>
      <c r="G3" s="198"/>
      <c r="H3" s="198"/>
      <c r="I3" s="198"/>
      <c r="J3" s="198"/>
    </row>
    <row r="4" spans="1:10" s="37" customFormat="1" ht="15.75">
      <c r="A4" s="36"/>
      <c r="B4" s="36"/>
      <c r="C4" s="36"/>
      <c r="D4" s="36"/>
      <c r="E4" s="16"/>
      <c r="F4" s="176" t="s">
        <v>190</v>
      </c>
      <c r="G4" s="176"/>
      <c r="H4" s="176"/>
      <c r="I4" s="176"/>
      <c r="J4" s="176"/>
    </row>
    <row r="5" spans="1:4" ht="12" customHeight="1">
      <c r="A5" s="37"/>
      <c r="B5" s="37"/>
      <c r="C5" s="37"/>
      <c r="D5" s="17"/>
    </row>
    <row r="6" spans="1:10" ht="29.25" customHeight="1">
      <c r="A6" s="173" t="s">
        <v>171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7:10" ht="15.75">
      <c r="G7" s="35"/>
      <c r="H7" s="35"/>
      <c r="J7" s="140" t="s">
        <v>41</v>
      </c>
    </row>
    <row r="8" spans="1:10" s="25" customFormat="1" ht="48" customHeight="1">
      <c r="A8" s="4" t="s">
        <v>42</v>
      </c>
      <c r="B8" s="4" t="s">
        <v>43</v>
      </c>
      <c r="C8" s="4" t="s">
        <v>44</v>
      </c>
      <c r="D8" s="33" t="s">
        <v>45</v>
      </c>
      <c r="E8" s="33" t="s">
        <v>46</v>
      </c>
      <c r="F8" s="18" t="s">
        <v>47</v>
      </c>
      <c r="G8" s="33" t="s">
        <v>48</v>
      </c>
      <c r="H8" s="115" t="s">
        <v>242</v>
      </c>
      <c r="I8" s="115" t="s">
        <v>243</v>
      </c>
      <c r="J8" s="115" t="s">
        <v>236</v>
      </c>
    </row>
    <row r="9" spans="1:10" s="97" customFormat="1" ht="27.75" customHeight="1">
      <c r="A9" s="52"/>
      <c r="B9" s="52" t="s">
        <v>50</v>
      </c>
      <c r="C9" s="53">
        <v>992</v>
      </c>
      <c r="D9" s="54" t="s">
        <v>66</v>
      </c>
      <c r="E9" s="55" t="s">
        <v>66</v>
      </c>
      <c r="F9" s="55" t="s">
        <v>325</v>
      </c>
      <c r="G9" s="55" t="s">
        <v>67</v>
      </c>
      <c r="H9" s="102">
        <f>SUM(H10,H63,H69,H86,H109,H136,H143,H181,H188,H168)</f>
        <v>22592.04</v>
      </c>
      <c r="I9" s="102">
        <f>SUM(I10,I63,I69,I86,I109,I136,I143,I181,I188,I168)</f>
        <v>4859.83</v>
      </c>
      <c r="J9" s="78">
        <f>I9/H9*100</f>
        <v>21.511249094813927</v>
      </c>
    </row>
    <row r="10" spans="1:10" s="97" customFormat="1" ht="13.5" customHeight="1">
      <c r="A10" s="52" t="s">
        <v>49</v>
      </c>
      <c r="B10" s="52" t="s">
        <v>51</v>
      </c>
      <c r="C10" s="53">
        <v>992</v>
      </c>
      <c r="D10" s="54" t="s">
        <v>65</v>
      </c>
      <c r="E10" s="55" t="s">
        <v>66</v>
      </c>
      <c r="F10" s="55" t="s">
        <v>325</v>
      </c>
      <c r="G10" s="55" t="s">
        <v>67</v>
      </c>
      <c r="H10" s="102">
        <f>SUM(H11,H16,H43,H28,H33,H38)</f>
        <v>7330.099999999999</v>
      </c>
      <c r="I10" s="102">
        <f>SUM(I11,I16,I43,I28,I33,I38)</f>
        <v>1637.58</v>
      </c>
      <c r="J10" s="78">
        <f aca="true" t="shared" si="0" ref="J10:J73">I10/H10*100</f>
        <v>22.340486487223913</v>
      </c>
    </row>
    <row r="11" spans="1:10" s="97" customFormat="1" ht="58.5" customHeight="1">
      <c r="A11" s="56"/>
      <c r="B11" s="52" t="s">
        <v>136</v>
      </c>
      <c r="C11" s="53">
        <v>992</v>
      </c>
      <c r="D11" s="54" t="s">
        <v>65</v>
      </c>
      <c r="E11" s="55" t="s">
        <v>68</v>
      </c>
      <c r="F11" s="55" t="s">
        <v>325</v>
      </c>
      <c r="G11" s="55" t="s">
        <v>67</v>
      </c>
      <c r="H11" s="102">
        <f aca="true" t="shared" si="1" ref="H11:I14">H12</f>
        <v>792.9</v>
      </c>
      <c r="I11" s="102">
        <f t="shared" si="1"/>
        <v>186.7</v>
      </c>
      <c r="J11" s="78">
        <f t="shared" si="0"/>
        <v>23.54647496531719</v>
      </c>
    </row>
    <row r="12" spans="1:10" s="97" customFormat="1" ht="45.75" customHeight="1">
      <c r="A12" s="56"/>
      <c r="B12" s="56" t="s">
        <v>326</v>
      </c>
      <c r="C12" s="57">
        <v>992</v>
      </c>
      <c r="D12" s="58" t="s">
        <v>65</v>
      </c>
      <c r="E12" s="59" t="s">
        <v>68</v>
      </c>
      <c r="F12" s="59" t="s">
        <v>327</v>
      </c>
      <c r="G12" s="59" t="s">
        <v>67</v>
      </c>
      <c r="H12" s="103">
        <f t="shared" si="1"/>
        <v>792.9</v>
      </c>
      <c r="I12" s="103">
        <f t="shared" si="1"/>
        <v>186.7</v>
      </c>
      <c r="J12" s="78">
        <f t="shared" si="0"/>
        <v>23.54647496531719</v>
      </c>
    </row>
    <row r="13" spans="1:10" s="97" customFormat="1" ht="15.75" customHeight="1">
      <c r="A13" s="56"/>
      <c r="B13" s="56" t="s">
        <v>287</v>
      </c>
      <c r="C13" s="57">
        <v>992</v>
      </c>
      <c r="D13" s="58" t="s">
        <v>65</v>
      </c>
      <c r="E13" s="59" t="s">
        <v>68</v>
      </c>
      <c r="F13" s="59" t="s">
        <v>328</v>
      </c>
      <c r="G13" s="59" t="s">
        <v>67</v>
      </c>
      <c r="H13" s="103">
        <f t="shared" si="1"/>
        <v>792.9</v>
      </c>
      <c r="I13" s="103">
        <f t="shared" si="1"/>
        <v>186.7</v>
      </c>
      <c r="J13" s="78">
        <f t="shared" si="0"/>
        <v>23.54647496531719</v>
      </c>
    </row>
    <row r="14" spans="1:10" s="97" customFormat="1" ht="30" customHeight="1">
      <c r="A14" s="56"/>
      <c r="B14" s="56" t="s">
        <v>198</v>
      </c>
      <c r="C14" s="57">
        <v>992</v>
      </c>
      <c r="D14" s="58" t="s">
        <v>65</v>
      </c>
      <c r="E14" s="59" t="s">
        <v>68</v>
      </c>
      <c r="F14" s="59" t="s">
        <v>329</v>
      </c>
      <c r="G14" s="59" t="s">
        <v>67</v>
      </c>
      <c r="H14" s="103">
        <f t="shared" si="1"/>
        <v>792.9</v>
      </c>
      <c r="I14" s="103">
        <f t="shared" si="1"/>
        <v>186.7</v>
      </c>
      <c r="J14" s="78">
        <f t="shared" si="0"/>
        <v>23.54647496531719</v>
      </c>
    </row>
    <row r="15" spans="1:10" s="97" customFormat="1" ht="90.75" customHeight="1">
      <c r="A15" s="56"/>
      <c r="B15" s="56" t="s">
        <v>212</v>
      </c>
      <c r="C15" s="57">
        <v>992</v>
      </c>
      <c r="D15" s="58" t="s">
        <v>65</v>
      </c>
      <c r="E15" s="59" t="s">
        <v>68</v>
      </c>
      <c r="F15" s="59" t="s">
        <v>329</v>
      </c>
      <c r="G15" s="59" t="s">
        <v>213</v>
      </c>
      <c r="H15" s="103">
        <f>771.6+21.3</f>
        <v>792.9</v>
      </c>
      <c r="I15" s="103">
        <v>186.7</v>
      </c>
      <c r="J15" s="78">
        <f t="shared" si="0"/>
        <v>23.54647496531719</v>
      </c>
    </row>
    <row r="16" spans="1:10" s="97" customFormat="1" ht="87" customHeight="1">
      <c r="A16" s="56"/>
      <c r="B16" s="52" t="s">
        <v>191</v>
      </c>
      <c r="C16" s="53">
        <v>992</v>
      </c>
      <c r="D16" s="54" t="s">
        <v>65</v>
      </c>
      <c r="E16" s="55" t="s">
        <v>69</v>
      </c>
      <c r="F16" s="55" t="s">
        <v>325</v>
      </c>
      <c r="G16" s="55" t="s">
        <v>67</v>
      </c>
      <c r="H16" s="102">
        <f>H17</f>
        <v>3637.3</v>
      </c>
      <c r="I16" s="102">
        <f>I17</f>
        <v>892.3</v>
      </c>
      <c r="J16" s="78">
        <f t="shared" si="0"/>
        <v>24.531933027245483</v>
      </c>
    </row>
    <row r="17" spans="1:10" s="97" customFormat="1" ht="29.25" customHeight="1">
      <c r="A17" s="56"/>
      <c r="B17" s="56" t="s">
        <v>199</v>
      </c>
      <c r="C17" s="57">
        <v>992</v>
      </c>
      <c r="D17" s="58" t="s">
        <v>65</v>
      </c>
      <c r="E17" s="59" t="s">
        <v>69</v>
      </c>
      <c r="F17" s="59" t="s">
        <v>330</v>
      </c>
      <c r="G17" s="59" t="s">
        <v>67</v>
      </c>
      <c r="H17" s="103">
        <f>SUM(H18+H25)</f>
        <v>3637.3</v>
      </c>
      <c r="I17" s="103">
        <f>SUM(I18+I25)</f>
        <v>892.3</v>
      </c>
      <c r="J17" s="78">
        <f t="shared" si="0"/>
        <v>24.531933027245483</v>
      </c>
    </row>
    <row r="18" spans="1:10" s="97" customFormat="1" ht="45.75" customHeight="1">
      <c r="A18" s="56"/>
      <c r="B18" s="56" t="s">
        <v>288</v>
      </c>
      <c r="C18" s="57">
        <v>992</v>
      </c>
      <c r="D18" s="58" t="s">
        <v>65</v>
      </c>
      <c r="E18" s="59" t="s">
        <v>69</v>
      </c>
      <c r="F18" s="59" t="s">
        <v>331</v>
      </c>
      <c r="G18" s="59" t="s">
        <v>67</v>
      </c>
      <c r="H18" s="103">
        <f>H19+H23</f>
        <v>3633.5</v>
      </c>
      <c r="I18" s="103">
        <f>I19+I23</f>
        <v>888.5</v>
      </c>
      <c r="J18" s="78">
        <f t="shared" si="0"/>
        <v>24.45300674280996</v>
      </c>
    </row>
    <row r="19" spans="1:10" s="97" customFormat="1" ht="30" customHeight="1">
      <c r="A19" s="56"/>
      <c r="B19" s="56" t="s">
        <v>198</v>
      </c>
      <c r="C19" s="57">
        <v>992</v>
      </c>
      <c r="D19" s="58" t="s">
        <v>65</v>
      </c>
      <c r="E19" s="59" t="s">
        <v>69</v>
      </c>
      <c r="F19" s="59" t="s">
        <v>332</v>
      </c>
      <c r="G19" s="59" t="s">
        <v>67</v>
      </c>
      <c r="H19" s="103">
        <f>SUM(H20:H22)</f>
        <v>3633.5</v>
      </c>
      <c r="I19" s="103">
        <f>SUM(I20:I22)</f>
        <v>888.5</v>
      </c>
      <c r="J19" s="78">
        <f t="shared" si="0"/>
        <v>24.45300674280996</v>
      </c>
    </row>
    <row r="20" spans="1:10" s="97" customFormat="1" ht="90.75" customHeight="1">
      <c r="A20" s="56"/>
      <c r="B20" s="56" t="s">
        <v>212</v>
      </c>
      <c r="C20" s="57">
        <v>992</v>
      </c>
      <c r="D20" s="58" t="s">
        <v>65</v>
      </c>
      <c r="E20" s="59" t="s">
        <v>69</v>
      </c>
      <c r="F20" s="59" t="s">
        <v>332</v>
      </c>
      <c r="G20" s="59" t="s">
        <v>213</v>
      </c>
      <c r="H20" s="103">
        <f>2993.8+129.7</f>
        <v>3123.5</v>
      </c>
      <c r="I20" s="103">
        <v>713.1</v>
      </c>
      <c r="J20" s="78">
        <f t="shared" si="0"/>
        <v>22.83015847606851</v>
      </c>
    </row>
    <row r="21" spans="1:10" s="97" customFormat="1" ht="45.75" customHeight="1">
      <c r="A21" s="56"/>
      <c r="B21" s="56" t="s">
        <v>289</v>
      </c>
      <c r="C21" s="57">
        <v>992</v>
      </c>
      <c r="D21" s="58" t="s">
        <v>65</v>
      </c>
      <c r="E21" s="59" t="s">
        <v>69</v>
      </c>
      <c r="F21" s="59" t="s">
        <v>332</v>
      </c>
      <c r="G21" s="59" t="s">
        <v>215</v>
      </c>
      <c r="H21" s="103">
        <v>470</v>
      </c>
      <c r="I21" s="103">
        <v>161.5</v>
      </c>
      <c r="J21" s="78">
        <f t="shared" si="0"/>
        <v>34.361702127659576</v>
      </c>
    </row>
    <row r="22" spans="1:10" s="97" customFormat="1" ht="14.25" customHeight="1">
      <c r="A22" s="56"/>
      <c r="B22" s="56" t="s">
        <v>216</v>
      </c>
      <c r="C22" s="57">
        <v>992</v>
      </c>
      <c r="D22" s="58" t="s">
        <v>65</v>
      </c>
      <c r="E22" s="59" t="s">
        <v>69</v>
      </c>
      <c r="F22" s="59" t="s">
        <v>332</v>
      </c>
      <c r="G22" s="59" t="s">
        <v>217</v>
      </c>
      <c r="H22" s="103">
        <v>40</v>
      </c>
      <c r="I22" s="103">
        <v>13.9</v>
      </c>
      <c r="J22" s="78">
        <f t="shared" si="0"/>
        <v>34.75</v>
      </c>
    </row>
    <row r="23" spans="1:10" s="97" customFormat="1" ht="46.5" customHeight="1" hidden="1">
      <c r="A23" s="56"/>
      <c r="B23" s="56" t="s">
        <v>290</v>
      </c>
      <c r="C23" s="57">
        <v>992</v>
      </c>
      <c r="D23" s="58" t="s">
        <v>65</v>
      </c>
      <c r="E23" s="59" t="s">
        <v>69</v>
      </c>
      <c r="F23" s="59" t="s">
        <v>333</v>
      </c>
      <c r="G23" s="59" t="s">
        <v>67</v>
      </c>
      <c r="H23" s="103">
        <f>H24</f>
        <v>0</v>
      </c>
      <c r="I23" s="135">
        <v>0</v>
      </c>
      <c r="J23" s="78" t="e">
        <f t="shared" si="0"/>
        <v>#DIV/0!</v>
      </c>
    </row>
    <row r="24" spans="1:10" s="97" customFormat="1" ht="90" customHeight="1" hidden="1">
      <c r="A24" s="56"/>
      <c r="B24" s="56" t="s">
        <v>212</v>
      </c>
      <c r="C24" s="57">
        <v>992</v>
      </c>
      <c r="D24" s="58" t="s">
        <v>65</v>
      </c>
      <c r="E24" s="59" t="s">
        <v>69</v>
      </c>
      <c r="F24" s="59" t="s">
        <v>333</v>
      </c>
      <c r="G24" s="59" t="s">
        <v>213</v>
      </c>
      <c r="H24" s="103">
        <f>105.7-105.7</f>
        <v>0</v>
      </c>
      <c r="I24" s="135">
        <v>0</v>
      </c>
      <c r="J24" s="78" t="e">
        <f t="shared" si="0"/>
        <v>#DIV/0!</v>
      </c>
    </row>
    <row r="25" spans="1:10" s="97" customFormat="1" ht="30.75" customHeight="1">
      <c r="A25" s="56"/>
      <c r="B25" s="56" t="s">
        <v>291</v>
      </c>
      <c r="C25" s="57">
        <v>992</v>
      </c>
      <c r="D25" s="58" t="s">
        <v>65</v>
      </c>
      <c r="E25" s="59" t="s">
        <v>69</v>
      </c>
      <c r="F25" s="59" t="s">
        <v>357</v>
      </c>
      <c r="G25" s="59" t="s">
        <v>67</v>
      </c>
      <c r="H25" s="103">
        <f>H26</f>
        <v>3.8</v>
      </c>
      <c r="I25" s="103">
        <f>I26</f>
        <v>3.8</v>
      </c>
      <c r="J25" s="78">
        <f t="shared" si="0"/>
        <v>100</v>
      </c>
    </row>
    <row r="26" spans="1:10" s="97" customFormat="1" ht="60.75" customHeight="1">
      <c r="A26" s="56"/>
      <c r="B26" s="56" t="s">
        <v>218</v>
      </c>
      <c r="C26" s="57">
        <v>992</v>
      </c>
      <c r="D26" s="58" t="s">
        <v>65</v>
      </c>
      <c r="E26" s="59" t="s">
        <v>69</v>
      </c>
      <c r="F26" s="59" t="s">
        <v>335</v>
      </c>
      <c r="G26" s="59" t="s">
        <v>67</v>
      </c>
      <c r="H26" s="103">
        <f>H27</f>
        <v>3.8</v>
      </c>
      <c r="I26" s="103">
        <f>I27</f>
        <v>3.8</v>
      </c>
      <c r="J26" s="78">
        <f t="shared" si="0"/>
        <v>100</v>
      </c>
    </row>
    <row r="27" spans="1:10" s="97" customFormat="1" ht="45.75" customHeight="1">
      <c r="A27" s="56"/>
      <c r="B27" s="56" t="s">
        <v>289</v>
      </c>
      <c r="C27" s="57">
        <v>992</v>
      </c>
      <c r="D27" s="58" t="s">
        <v>65</v>
      </c>
      <c r="E27" s="59" t="s">
        <v>69</v>
      </c>
      <c r="F27" s="59" t="s">
        <v>335</v>
      </c>
      <c r="G27" s="59" t="s">
        <v>215</v>
      </c>
      <c r="H27" s="103">
        <v>3.8</v>
      </c>
      <c r="I27" s="103">
        <v>3.8</v>
      </c>
      <c r="J27" s="78">
        <f t="shared" si="0"/>
        <v>100</v>
      </c>
    </row>
    <row r="28" spans="1:10" s="97" customFormat="1" ht="72" customHeight="1">
      <c r="A28" s="52"/>
      <c r="B28" s="52" t="s">
        <v>192</v>
      </c>
      <c r="C28" s="53">
        <v>992</v>
      </c>
      <c r="D28" s="54" t="s">
        <v>65</v>
      </c>
      <c r="E28" s="55" t="s">
        <v>137</v>
      </c>
      <c r="F28" s="55" t="s">
        <v>325</v>
      </c>
      <c r="G28" s="55" t="s">
        <v>67</v>
      </c>
      <c r="H28" s="102">
        <f aca="true" t="shared" si="2" ref="H28:I31">H29</f>
        <v>107.39999999999999</v>
      </c>
      <c r="I28" s="102">
        <f t="shared" si="2"/>
        <v>0</v>
      </c>
      <c r="J28" s="78">
        <f t="shared" si="0"/>
        <v>0</v>
      </c>
    </row>
    <row r="29" spans="1:10" s="97" customFormat="1" ht="31.5" customHeight="1">
      <c r="A29" s="56"/>
      <c r="B29" s="56" t="s">
        <v>292</v>
      </c>
      <c r="C29" s="57">
        <v>992</v>
      </c>
      <c r="D29" s="58" t="s">
        <v>65</v>
      </c>
      <c r="E29" s="59" t="s">
        <v>137</v>
      </c>
      <c r="F29" s="59" t="s">
        <v>336</v>
      </c>
      <c r="G29" s="59" t="s">
        <v>67</v>
      </c>
      <c r="H29" s="103">
        <f t="shared" si="2"/>
        <v>107.39999999999999</v>
      </c>
      <c r="I29" s="103">
        <f t="shared" si="2"/>
        <v>0</v>
      </c>
      <c r="J29" s="78">
        <f t="shared" si="0"/>
        <v>0</v>
      </c>
    </row>
    <row r="30" spans="1:10" s="97" customFormat="1" ht="60.75" customHeight="1">
      <c r="A30" s="56"/>
      <c r="B30" s="56" t="s">
        <v>293</v>
      </c>
      <c r="C30" s="57">
        <v>992</v>
      </c>
      <c r="D30" s="58" t="s">
        <v>65</v>
      </c>
      <c r="E30" s="59" t="s">
        <v>137</v>
      </c>
      <c r="F30" s="59" t="s">
        <v>337</v>
      </c>
      <c r="G30" s="59" t="s">
        <v>67</v>
      </c>
      <c r="H30" s="103">
        <f t="shared" si="2"/>
        <v>107.39999999999999</v>
      </c>
      <c r="I30" s="103">
        <f t="shared" si="2"/>
        <v>0</v>
      </c>
      <c r="J30" s="78">
        <f t="shared" si="0"/>
        <v>0</v>
      </c>
    </row>
    <row r="31" spans="1:10" s="97" customFormat="1" ht="104.25" customHeight="1">
      <c r="A31" s="56"/>
      <c r="B31" s="56" t="s">
        <v>338</v>
      </c>
      <c r="C31" s="57">
        <v>992</v>
      </c>
      <c r="D31" s="58" t="s">
        <v>65</v>
      </c>
      <c r="E31" s="59" t="s">
        <v>137</v>
      </c>
      <c r="F31" s="59" t="s">
        <v>339</v>
      </c>
      <c r="G31" s="59" t="s">
        <v>67</v>
      </c>
      <c r="H31" s="103">
        <f t="shared" si="2"/>
        <v>107.39999999999999</v>
      </c>
      <c r="I31" s="103">
        <f t="shared" si="2"/>
        <v>0</v>
      </c>
      <c r="J31" s="78">
        <f t="shared" si="0"/>
        <v>0</v>
      </c>
    </row>
    <row r="32" spans="1:10" s="97" customFormat="1" ht="15.75" customHeight="1">
      <c r="A32" s="56"/>
      <c r="B32" s="56" t="s">
        <v>219</v>
      </c>
      <c r="C32" s="57">
        <v>992</v>
      </c>
      <c r="D32" s="58" t="s">
        <v>65</v>
      </c>
      <c r="E32" s="59" t="s">
        <v>137</v>
      </c>
      <c r="F32" s="59" t="s">
        <v>339</v>
      </c>
      <c r="G32" s="59" t="s">
        <v>220</v>
      </c>
      <c r="H32" s="103">
        <f>71.6+35.8</f>
        <v>107.39999999999999</v>
      </c>
      <c r="I32" s="103">
        <v>0</v>
      </c>
      <c r="J32" s="78">
        <f t="shared" si="0"/>
        <v>0</v>
      </c>
    </row>
    <row r="33" spans="1:10" s="97" customFormat="1" ht="30" customHeight="1">
      <c r="A33" s="56"/>
      <c r="B33" s="11" t="s">
        <v>142</v>
      </c>
      <c r="C33" s="98">
        <v>992</v>
      </c>
      <c r="D33" s="99" t="s">
        <v>65</v>
      </c>
      <c r="E33" s="100" t="s">
        <v>183</v>
      </c>
      <c r="F33" s="100" t="s">
        <v>325</v>
      </c>
      <c r="G33" s="100" t="s">
        <v>67</v>
      </c>
      <c r="H33" s="136">
        <f aca="true" t="shared" si="3" ref="H33:I36">H34</f>
        <v>100</v>
      </c>
      <c r="I33" s="136">
        <f t="shared" si="3"/>
        <v>0</v>
      </c>
      <c r="J33" s="78">
        <f t="shared" si="0"/>
        <v>0</v>
      </c>
    </row>
    <row r="34" spans="1:10" s="97" customFormat="1" ht="29.25" customHeight="1">
      <c r="A34" s="56"/>
      <c r="B34" s="56" t="s">
        <v>199</v>
      </c>
      <c r="C34" s="57">
        <v>992</v>
      </c>
      <c r="D34" s="58" t="s">
        <v>65</v>
      </c>
      <c r="E34" s="59" t="s">
        <v>183</v>
      </c>
      <c r="F34" s="59" t="s">
        <v>330</v>
      </c>
      <c r="G34" s="59" t="s">
        <v>67</v>
      </c>
      <c r="H34" s="103">
        <f t="shared" si="3"/>
        <v>100</v>
      </c>
      <c r="I34" s="103">
        <f t="shared" si="3"/>
        <v>0</v>
      </c>
      <c r="J34" s="78">
        <f t="shared" si="0"/>
        <v>0</v>
      </c>
    </row>
    <row r="35" spans="1:10" s="97" customFormat="1" ht="30.75" customHeight="1">
      <c r="A35" s="56"/>
      <c r="B35" s="56" t="s">
        <v>142</v>
      </c>
      <c r="C35" s="57">
        <v>992</v>
      </c>
      <c r="D35" s="58" t="s">
        <v>65</v>
      </c>
      <c r="E35" s="59" t="s">
        <v>183</v>
      </c>
      <c r="F35" s="59" t="s">
        <v>145</v>
      </c>
      <c r="G35" s="59" t="s">
        <v>67</v>
      </c>
      <c r="H35" s="103">
        <f t="shared" si="3"/>
        <v>100</v>
      </c>
      <c r="I35" s="103">
        <f t="shared" si="3"/>
        <v>0</v>
      </c>
      <c r="J35" s="78">
        <f t="shared" si="0"/>
        <v>0</v>
      </c>
    </row>
    <row r="36" spans="1:10" s="97" customFormat="1" ht="46.5" customHeight="1">
      <c r="A36" s="56"/>
      <c r="B36" s="56" t="s">
        <v>146</v>
      </c>
      <c r="C36" s="57">
        <v>992</v>
      </c>
      <c r="D36" s="58" t="s">
        <v>65</v>
      </c>
      <c r="E36" s="59" t="s">
        <v>183</v>
      </c>
      <c r="F36" s="59" t="s">
        <v>147</v>
      </c>
      <c r="G36" s="59" t="s">
        <v>67</v>
      </c>
      <c r="H36" s="103">
        <f t="shared" si="3"/>
        <v>100</v>
      </c>
      <c r="I36" s="103">
        <f t="shared" si="3"/>
        <v>0</v>
      </c>
      <c r="J36" s="78">
        <f t="shared" si="0"/>
        <v>0</v>
      </c>
    </row>
    <row r="37" spans="1:10" s="97" customFormat="1" ht="15.75" customHeight="1">
      <c r="A37" s="56"/>
      <c r="B37" s="56" t="s">
        <v>148</v>
      </c>
      <c r="C37" s="57">
        <v>992</v>
      </c>
      <c r="D37" s="58" t="s">
        <v>65</v>
      </c>
      <c r="E37" s="59" t="s">
        <v>183</v>
      </c>
      <c r="F37" s="59" t="s">
        <v>147</v>
      </c>
      <c r="G37" s="59" t="s">
        <v>149</v>
      </c>
      <c r="H37" s="103">
        <v>100</v>
      </c>
      <c r="I37" s="103">
        <v>0</v>
      </c>
      <c r="J37" s="78">
        <f t="shared" si="0"/>
        <v>0</v>
      </c>
    </row>
    <row r="38" spans="1:10" s="97" customFormat="1" ht="15.75" customHeight="1">
      <c r="A38" s="52"/>
      <c r="B38" s="52" t="s">
        <v>140</v>
      </c>
      <c r="C38" s="53">
        <v>992</v>
      </c>
      <c r="D38" s="54" t="s">
        <v>65</v>
      </c>
      <c r="E38" s="55" t="s">
        <v>109</v>
      </c>
      <c r="F38" s="55" t="s">
        <v>325</v>
      </c>
      <c r="G38" s="55" t="s">
        <v>67</v>
      </c>
      <c r="H38" s="102">
        <f>SUM(H39)</f>
        <v>20</v>
      </c>
      <c r="I38" s="102">
        <f>SUM(I39)</f>
        <v>0</v>
      </c>
      <c r="J38" s="78">
        <f t="shared" si="0"/>
        <v>0</v>
      </c>
    </row>
    <row r="39" spans="1:10" s="97" customFormat="1" ht="29.25" customHeight="1">
      <c r="A39" s="56"/>
      <c r="B39" s="56" t="s">
        <v>199</v>
      </c>
      <c r="C39" s="57">
        <v>992</v>
      </c>
      <c r="D39" s="58" t="s">
        <v>65</v>
      </c>
      <c r="E39" s="59" t="s">
        <v>109</v>
      </c>
      <c r="F39" s="59" t="s">
        <v>330</v>
      </c>
      <c r="G39" s="59" t="s">
        <v>67</v>
      </c>
      <c r="H39" s="103">
        <f aca="true" t="shared" si="4" ref="H39:I41">H40</f>
        <v>20</v>
      </c>
      <c r="I39" s="103">
        <f t="shared" si="4"/>
        <v>0</v>
      </c>
      <c r="J39" s="78">
        <f t="shared" si="0"/>
        <v>0</v>
      </c>
    </row>
    <row r="40" spans="1:10" s="97" customFormat="1" ht="29.25" customHeight="1">
      <c r="A40" s="56"/>
      <c r="B40" s="56" t="s">
        <v>221</v>
      </c>
      <c r="C40" s="57">
        <v>992</v>
      </c>
      <c r="D40" s="58" t="s">
        <v>65</v>
      </c>
      <c r="E40" s="59" t="s">
        <v>109</v>
      </c>
      <c r="F40" s="59" t="s">
        <v>340</v>
      </c>
      <c r="G40" s="59" t="s">
        <v>67</v>
      </c>
      <c r="H40" s="103">
        <f t="shared" si="4"/>
        <v>20</v>
      </c>
      <c r="I40" s="103">
        <f t="shared" si="4"/>
        <v>0</v>
      </c>
      <c r="J40" s="78">
        <f t="shared" si="0"/>
        <v>0</v>
      </c>
    </row>
    <row r="41" spans="1:10" s="97" customFormat="1" ht="15.75" customHeight="1">
      <c r="A41" s="56"/>
      <c r="B41" s="56" t="s">
        <v>341</v>
      </c>
      <c r="C41" s="57">
        <v>992</v>
      </c>
      <c r="D41" s="58" t="s">
        <v>65</v>
      </c>
      <c r="E41" s="59" t="s">
        <v>109</v>
      </c>
      <c r="F41" s="59" t="s">
        <v>342</v>
      </c>
      <c r="G41" s="59" t="s">
        <v>67</v>
      </c>
      <c r="H41" s="103">
        <f t="shared" si="4"/>
        <v>20</v>
      </c>
      <c r="I41" s="103">
        <f t="shared" si="4"/>
        <v>0</v>
      </c>
      <c r="J41" s="78">
        <f t="shared" si="0"/>
        <v>0</v>
      </c>
    </row>
    <row r="42" spans="1:10" s="97" customFormat="1" ht="15.75" customHeight="1">
      <c r="A42" s="56"/>
      <c r="B42" s="56" t="s">
        <v>216</v>
      </c>
      <c r="C42" s="57">
        <v>992</v>
      </c>
      <c r="D42" s="58" t="s">
        <v>65</v>
      </c>
      <c r="E42" s="59" t="s">
        <v>109</v>
      </c>
      <c r="F42" s="59" t="s">
        <v>342</v>
      </c>
      <c r="G42" s="59" t="s">
        <v>217</v>
      </c>
      <c r="H42" s="103">
        <v>20</v>
      </c>
      <c r="I42" s="103">
        <v>0</v>
      </c>
      <c r="J42" s="78">
        <f t="shared" si="0"/>
        <v>0</v>
      </c>
    </row>
    <row r="43" spans="1:10" s="97" customFormat="1" ht="30.75" customHeight="1">
      <c r="A43" s="52"/>
      <c r="B43" s="52" t="s">
        <v>52</v>
      </c>
      <c r="C43" s="53">
        <v>992</v>
      </c>
      <c r="D43" s="54" t="s">
        <v>65</v>
      </c>
      <c r="E43" s="55" t="s">
        <v>134</v>
      </c>
      <c r="F43" s="55" t="s">
        <v>325</v>
      </c>
      <c r="G43" s="55" t="s">
        <v>67</v>
      </c>
      <c r="H43" s="102">
        <f>H44+H53+H59</f>
        <v>2672.5</v>
      </c>
      <c r="I43" s="102">
        <f>I44+I53+I59</f>
        <v>558.58</v>
      </c>
      <c r="J43" s="78">
        <f t="shared" si="0"/>
        <v>20.901028999064547</v>
      </c>
    </row>
    <row r="44" spans="1:10" s="97" customFormat="1" ht="45.75" customHeight="1">
      <c r="A44" s="56"/>
      <c r="B44" s="56" t="s">
        <v>249</v>
      </c>
      <c r="C44" s="57">
        <v>992</v>
      </c>
      <c r="D44" s="58" t="s">
        <v>65</v>
      </c>
      <c r="E44" s="59" t="s">
        <v>134</v>
      </c>
      <c r="F44" s="59" t="s">
        <v>343</v>
      </c>
      <c r="G44" s="59" t="s">
        <v>67</v>
      </c>
      <c r="H44" s="103">
        <f>H45+H49</f>
        <v>145</v>
      </c>
      <c r="I44" s="103">
        <f>I45+I49</f>
        <v>33.5</v>
      </c>
      <c r="J44" s="78">
        <f t="shared" si="0"/>
        <v>23.103448275862068</v>
      </c>
    </row>
    <row r="45" spans="1:10" s="97" customFormat="1" ht="30.75" customHeight="1">
      <c r="A45" s="56"/>
      <c r="B45" s="56" t="s">
        <v>222</v>
      </c>
      <c r="C45" s="57">
        <v>992</v>
      </c>
      <c r="D45" s="58" t="s">
        <v>65</v>
      </c>
      <c r="E45" s="59" t="s">
        <v>134</v>
      </c>
      <c r="F45" s="59" t="s">
        <v>344</v>
      </c>
      <c r="G45" s="59" t="s">
        <v>67</v>
      </c>
      <c r="H45" s="103">
        <f aca="true" t="shared" si="5" ref="H45:I47">H46</f>
        <v>90</v>
      </c>
      <c r="I45" s="103">
        <f t="shared" si="5"/>
        <v>22.5</v>
      </c>
      <c r="J45" s="78">
        <f t="shared" si="0"/>
        <v>25</v>
      </c>
    </row>
    <row r="46" spans="1:10" s="97" customFormat="1" ht="45.75" customHeight="1">
      <c r="A46" s="56"/>
      <c r="B46" s="56" t="s">
        <v>345</v>
      </c>
      <c r="C46" s="57">
        <v>992</v>
      </c>
      <c r="D46" s="58" t="s">
        <v>65</v>
      </c>
      <c r="E46" s="59" t="s">
        <v>134</v>
      </c>
      <c r="F46" s="59" t="s">
        <v>346</v>
      </c>
      <c r="G46" s="59" t="s">
        <v>67</v>
      </c>
      <c r="H46" s="103">
        <f t="shared" si="5"/>
        <v>90</v>
      </c>
      <c r="I46" s="103">
        <f t="shared" si="5"/>
        <v>22.5</v>
      </c>
      <c r="J46" s="78">
        <f t="shared" si="0"/>
        <v>25</v>
      </c>
    </row>
    <row r="47" spans="1:10" s="97" customFormat="1" ht="45.75" customHeight="1">
      <c r="A47" s="56"/>
      <c r="B47" s="56" t="s">
        <v>8</v>
      </c>
      <c r="C47" s="57">
        <v>992</v>
      </c>
      <c r="D47" s="58" t="s">
        <v>65</v>
      </c>
      <c r="E47" s="59" t="s">
        <v>134</v>
      </c>
      <c r="F47" s="59" t="s">
        <v>347</v>
      </c>
      <c r="G47" s="59" t="s">
        <v>67</v>
      </c>
      <c r="H47" s="103">
        <f t="shared" si="5"/>
        <v>90</v>
      </c>
      <c r="I47" s="103">
        <f t="shared" si="5"/>
        <v>22.5</v>
      </c>
      <c r="J47" s="78">
        <f t="shared" si="0"/>
        <v>25</v>
      </c>
    </row>
    <row r="48" spans="1:10" s="97" customFormat="1" ht="29.25" customHeight="1">
      <c r="A48" s="56"/>
      <c r="B48" s="56" t="s">
        <v>223</v>
      </c>
      <c r="C48" s="57">
        <v>992</v>
      </c>
      <c r="D48" s="58" t="s">
        <v>65</v>
      </c>
      <c r="E48" s="59" t="s">
        <v>134</v>
      </c>
      <c r="F48" s="59" t="s">
        <v>347</v>
      </c>
      <c r="G48" s="59" t="s">
        <v>224</v>
      </c>
      <c r="H48" s="103">
        <v>90</v>
      </c>
      <c r="I48" s="103">
        <v>22.5</v>
      </c>
      <c r="J48" s="78">
        <f t="shared" si="0"/>
        <v>25</v>
      </c>
    </row>
    <row r="49" spans="1:10" s="97" customFormat="1" ht="45.75" customHeight="1">
      <c r="A49" s="56"/>
      <c r="B49" s="60" t="s">
        <v>348</v>
      </c>
      <c r="C49" s="57">
        <v>992</v>
      </c>
      <c r="D49" s="58" t="s">
        <v>65</v>
      </c>
      <c r="E49" s="59" t="s">
        <v>134</v>
      </c>
      <c r="F49" s="59" t="s">
        <v>349</v>
      </c>
      <c r="G49" s="61" t="s">
        <v>67</v>
      </c>
      <c r="H49" s="104">
        <f aca="true" t="shared" si="6" ref="H49:I51">H50</f>
        <v>55</v>
      </c>
      <c r="I49" s="104">
        <f t="shared" si="6"/>
        <v>11</v>
      </c>
      <c r="J49" s="78">
        <f t="shared" si="0"/>
        <v>20</v>
      </c>
    </row>
    <row r="50" spans="1:10" s="97" customFormat="1" ht="90.75" customHeight="1">
      <c r="A50" s="56"/>
      <c r="B50" s="60" t="s">
        <v>294</v>
      </c>
      <c r="C50" s="57">
        <v>992</v>
      </c>
      <c r="D50" s="58" t="s">
        <v>65</v>
      </c>
      <c r="E50" s="59" t="s">
        <v>134</v>
      </c>
      <c r="F50" s="59" t="s">
        <v>350</v>
      </c>
      <c r="G50" s="61" t="s">
        <v>67</v>
      </c>
      <c r="H50" s="104">
        <f t="shared" si="6"/>
        <v>55</v>
      </c>
      <c r="I50" s="104">
        <f t="shared" si="6"/>
        <v>11</v>
      </c>
      <c r="J50" s="78">
        <f t="shared" si="0"/>
        <v>20</v>
      </c>
    </row>
    <row r="51" spans="1:10" s="97" customFormat="1" ht="45.75" customHeight="1">
      <c r="A51" s="56"/>
      <c r="B51" s="60" t="s">
        <v>11</v>
      </c>
      <c r="C51" s="57">
        <v>992</v>
      </c>
      <c r="D51" s="58" t="s">
        <v>65</v>
      </c>
      <c r="E51" s="59" t="s">
        <v>134</v>
      </c>
      <c r="F51" s="59" t="s">
        <v>351</v>
      </c>
      <c r="G51" s="61" t="s">
        <v>67</v>
      </c>
      <c r="H51" s="104">
        <f t="shared" si="6"/>
        <v>55</v>
      </c>
      <c r="I51" s="104">
        <f t="shared" si="6"/>
        <v>11</v>
      </c>
      <c r="J51" s="78">
        <f t="shared" si="0"/>
        <v>20</v>
      </c>
    </row>
    <row r="52" spans="1:10" s="97" customFormat="1" ht="45.75" customHeight="1">
      <c r="A52" s="56"/>
      <c r="B52" s="60" t="s">
        <v>225</v>
      </c>
      <c r="C52" s="57">
        <v>992</v>
      </c>
      <c r="D52" s="58" t="s">
        <v>65</v>
      </c>
      <c r="E52" s="59" t="s">
        <v>134</v>
      </c>
      <c r="F52" s="59" t="s">
        <v>351</v>
      </c>
      <c r="G52" s="61" t="s">
        <v>226</v>
      </c>
      <c r="H52" s="104">
        <v>55</v>
      </c>
      <c r="I52" s="104">
        <v>11</v>
      </c>
      <c r="J52" s="78">
        <f t="shared" si="0"/>
        <v>20</v>
      </c>
    </row>
    <row r="53" spans="1:10" s="97" customFormat="1" ht="29.25" customHeight="1">
      <c r="A53" s="56"/>
      <c r="B53" s="56" t="s">
        <v>199</v>
      </c>
      <c r="C53" s="57">
        <v>992</v>
      </c>
      <c r="D53" s="58" t="s">
        <v>65</v>
      </c>
      <c r="E53" s="59" t="s">
        <v>134</v>
      </c>
      <c r="F53" s="59" t="s">
        <v>330</v>
      </c>
      <c r="G53" s="59" t="s">
        <v>67</v>
      </c>
      <c r="H53" s="103">
        <f>H54</f>
        <v>2327.5</v>
      </c>
      <c r="I53" s="103">
        <f>I54</f>
        <v>525.08</v>
      </c>
      <c r="J53" s="78">
        <f t="shared" si="0"/>
        <v>22.55982814178303</v>
      </c>
    </row>
    <row r="54" spans="1:10" s="97" customFormat="1" ht="60.75" customHeight="1">
      <c r="A54" s="56"/>
      <c r="B54" s="56" t="s">
        <v>295</v>
      </c>
      <c r="C54" s="57">
        <v>992</v>
      </c>
      <c r="D54" s="58" t="s">
        <v>65</v>
      </c>
      <c r="E54" s="59" t="s">
        <v>134</v>
      </c>
      <c r="F54" s="59" t="s">
        <v>352</v>
      </c>
      <c r="G54" s="59" t="s">
        <v>67</v>
      </c>
      <c r="H54" s="103">
        <f>H55</f>
        <v>2327.5</v>
      </c>
      <c r="I54" s="103">
        <f>I55</f>
        <v>525.08</v>
      </c>
      <c r="J54" s="78">
        <f t="shared" si="0"/>
        <v>22.55982814178303</v>
      </c>
    </row>
    <row r="55" spans="1:10" s="97" customFormat="1" ht="45.75" customHeight="1">
      <c r="A55" s="56"/>
      <c r="B55" s="56" t="s">
        <v>200</v>
      </c>
      <c r="C55" s="57">
        <v>992</v>
      </c>
      <c r="D55" s="58" t="s">
        <v>65</v>
      </c>
      <c r="E55" s="59" t="s">
        <v>134</v>
      </c>
      <c r="F55" s="59" t="s">
        <v>353</v>
      </c>
      <c r="G55" s="59" t="s">
        <v>67</v>
      </c>
      <c r="H55" s="103">
        <f>SUM(H56:H58)</f>
        <v>2327.5</v>
      </c>
      <c r="I55" s="103">
        <f>SUM(I56:I58)</f>
        <v>525.08</v>
      </c>
      <c r="J55" s="78">
        <f t="shared" si="0"/>
        <v>22.55982814178303</v>
      </c>
    </row>
    <row r="56" spans="1:10" s="97" customFormat="1" ht="90.75" customHeight="1">
      <c r="A56" s="56"/>
      <c r="B56" s="56" t="s">
        <v>212</v>
      </c>
      <c r="C56" s="57">
        <v>992</v>
      </c>
      <c r="D56" s="58" t="s">
        <v>65</v>
      </c>
      <c r="E56" s="59" t="s">
        <v>134</v>
      </c>
      <c r="F56" s="59" t="s">
        <v>353</v>
      </c>
      <c r="G56" s="59" t="s">
        <v>213</v>
      </c>
      <c r="H56" s="103">
        <f>1719.9+87.6</f>
        <v>1807.5</v>
      </c>
      <c r="I56" s="137">
        <v>431.04</v>
      </c>
      <c r="J56" s="78">
        <f t="shared" si="0"/>
        <v>23.847302904564316</v>
      </c>
    </row>
    <row r="57" spans="1:10" s="97" customFormat="1" ht="44.25" customHeight="1">
      <c r="A57" s="56"/>
      <c r="B57" s="56" t="s">
        <v>289</v>
      </c>
      <c r="C57" s="57">
        <v>992</v>
      </c>
      <c r="D57" s="58" t="s">
        <v>65</v>
      </c>
      <c r="E57" s="59" t="s">
        <v>134</v>
      </c>
      <c r="F57" s="59" t="s">
        <v>353</v>
      </c>
      <c r="G57" s="59" t="s">
        <v>215</v>
      </c>
      <c r="H57" s="103">
        <v>501</v>
      </c>
      <c r="I57" s="137">
        <v>89.94</v>
      </c>
      <c r="J57" s="78">
        <f t="shared" si="0"/>
        <v>17.952095808383234</v>
      </c>
    </row>
    <row r="58" spans="1:10" s="97" customFormat="1" ht="15" customHeight="1">
      <c r="A58" s="56"/>
      <c r="B58" s="56" t="s">
        <v>216</v>
      </c>
      <c r="C58" s="57">
        <v>992</v>
      </c>
      <c r="D58" s="58" t="s">
        <v>65</v>
      </c>
      <c r="E58" s="59" t="s">
        <v>134</v>
      </c>
      <c r="F58" s="59" t="s">
        <v>353</v>
      </c>
      <c r="G58" s="59" t="s">
        <v>217</v>
      </c>
      <c r="H58" s="103">
        <v>19</v>
      </c>
      <c r="I58" s="103">
        <v>4.1</v>
      </c>
      <c r="J58" s="78">
        <f t="shared" si="0"/>
        <v>21.57894736842105</v>
      </c>
    </row>
    <row r="59" spans="1:10" s="97" customFormat="1" ht="15" customHeight="1">
      <c r="A59" s="56"/>
      <c r="B59" s="56" t="s">
        <v>201</v>
      </c>
      <c r="C59" s="57">
        <v>993</v>
      </c>
      <c r="D59" s="58" t="s">
        <v>65</v>
      </c>
      <c r="E59" s="59" t="s">
        <v>134</v>
      </c>
      <c r="F59" s="59" t="s">
        <v>354</v>
      </c>
      <c r="G59" s="59" t="s">
        <v>67</v>
      </c>
      <c r="H59" s="103">
        <f aca="true" t="shared" si="7" ref="H59:I61">H60</f>
        <v>200</v>
      </c>
      <c r="I59" s="103">
        <f t="shared" si="7"/>
        <v>0</v>
      </c>
      <c r="J59" s="78">
        <f t="shared" si="0"/>
        <v>0</v>
      </c>
    </row>
    <row r="60" spans="1:10" s="97" customFormat="1" ht="31.5" customHeight="1">
      <c r="A60" s="56"/>
      <c r="B60" s="56" t="s">
        <v>202</v>
      </c>
      <c r="C60" s="57">
        <v>992</v>
      </c>
      <c r="D60" s="58" t="s">
        <v>65</v>
      </c>
      <c r="E60" s="59" t="s">
        <v>134</v>
      </c>
      <c r="F60" s="59" t="s">
        <v>355</v>
      </c>
      <c r="G60" s="59" t="s">
        <v>67</v>
      </c>
      <c r="H60" s="103">
        <f t="shared" si="7"/>
        <v>200</v>
      </c>
      <c r="I60" s="103">
        <f t="shared" si="7"/>
        <v>0</v>
      </c>
      <c r="J60" s="78">
        <f t="shared" si="0"/>
        <v>0</v>
      </c>
    </row>
    <row r="61" spans="1:10" s="97" customFormat="1" ht="60.75" customHeight="1">
      <c r="A61" s="56"/>
      <c r="B61" s="56" t="s">
        <v>296</v>
      </c>
      <c r="C61" s="57">
        <v>992</v>
      </c>
      <c r="D61" s="58" t="s">
        <v>65</v>
      </c>
      <c r="E61" s="59" t="s">
        <v>134</v>
      </c>
      <c r="F61" s="59" t="s">
        <v>356</v>
      </c>
      <c r="G61" s="59" t="s">
        <v>67</v>
      </c>
      <c r="H61" s="103">
        <f t="shared" si="7"/>
        <v>200</v>
      </c>
      <c r="I61" s="103">
        <f t="shared" si="7"/>
        <v>0</v>
      </c>
      <c r="J61" s="78">
        <f t="shared" si="0"/>
        <v>0</v>
      </c>
    </row>
    <row r="62" spans="1:10" s="97" customFormat="1" ht="45.75" customHeight="1">
      <c r="A62" s="56"/>
      <c r="B62" s="56" t="s">
        <v>289</v>
      </c>
      <c r="C62" s="57">
        <v>992</v>
      </c>
      <c r="D62" s="58" t="s">
        <v>65</v>
      </c>
      <c r="E62" s="59" t="s">
        <v>134</v>
      </c>
      <c r="F62" s="59" t="s">
        <v>356</v>
      </c>
      <c r="G62" s="59" t="s">
        <v>215</v>
      </c>
      <c r="H62" s="103">
        <v>200</v>
      </c>
      <c r="I62" s="103">
        <v>0</v>
      </c>
      <c r="J62" s="78">
        <f t="shared" si="0"/>
        <v>0</v>
      </c>
    </row>
    <row r="63" spans="1:10" s="97" customFormat="1" ht="15.75" customHeight="1">
      <c r="A63" s="52" t="s">
        <v>74</v>
      </c>
      <c r="B63" s="52" t="s">
        <v>53</v>
      </c>
      <c r="C63" s="53">
        <v>992</v>
      </c>
      <c r="D63" s="54" t="s">
        <v>68</v>
      </c>
      <c r="E63" s="55" t="s">
        <v>66</v>
      </c>
      <c r="F63" s="55" t="s">
        <v>325</v>
      </c>
      <c r="G63" s="55" t="s">
        <v>67</v>
      </c>
      <c r="H63" s="102">
        <f aca="true" t="shared" si="8" ref="H63:I67">H64</f>
        <v>402.1</v>
      </c>
      <c r="I63" s="102">
        <f t="shared" si="8"/>
        <v>100.5</v>
      </c>
      <c r="J63" s="78">
        <f t="shared" si="0"/>
        <v>24.993782641134043</v>
      </c>
    </row>
    <row r="64" spans="1:10" s="97" customFormat="1" ht="29.25" customHeight="1">
      <c r="A64" s="56"/>
      <c r="B64" s="56" t="s">
        <v>54</v>
      </c>
      <c r="C64" s="57">
        <v>992</v>
      </c>
      <c r="D64" s="58" t="s">
        <v>68</v>
      </c>
      <c r="E64" s="59" t="s">
        <v>73</v>
      </c>
      <c r="F64" s="59" t="s">
        <v>325</v>
      </c>
      <c r="G64" s="59" t="s">
        <v>67</v>
      </c>
      <c r="H64" s="103">
        <f t="shared" si="8"/>
        <v>402.1</v>
      </c>
      <c r="I64" s="103">
        <f t="shared" si="8"/>
        <v>100.5</v>
      </c>
      <c r="J64" s="78">
        <f t="shared" si="0"/>
        <v>24.993782641134043</v>
      </c>
    </row>
    <row r="65" spans="1:10" s="97" customFormat="1" ht="29.25" customHeight="1">
      <c r="A65" s="56"/>
      <c r="B65" s="56" t="s">
        <v>199</v>
      </c>
      <c r="C65" s="57">
        <v>992</v>
      </c>
      <c r="D65" s="58" t="s">
        <v>68</v>
      </c>
      <c r="E65" s="59" t="s">
        <v>73</v>
      </c>
      <c r="F65" s="59" t="s">
        <v>330</v>
      </c>
      <c r="G65" s="59" t="s">
        <v>67</v>
      </c>
      <c r="H65" s="103">
        <f t="shared" si="8"/>
        <v>402.1</v>
      </c>
      <c r="I65" s="103">
        <f t="shared" si="8"/>
        <v>100.5</v>
      </c>
      <c r="J65" s="78">
        <f t="shared" si="0"/>
        <v>24.993782641134043</v>
      </c>
    </row>
    <row r="66" spans="1:10" s="97" customFormat="1" ht="29.25" customHeight="1">
      <c r="A66" s="56"/>
      <c r="B66" s="56" t="s">
        <v>334</v>
      </c>
      <c r="C66" s="57">
        <v>992</v>
      </c>
      <c r="D66" s="58" t="s">
        <v>68</v>
      </c>
      <c r="E66" s="59" t="s">
        <v>73</v>
      </c>
      <c r="F66" s="59" t="s">
        <v>357</v>
      </c>
      <c r="G66" s="59" t="s">
        <v>67</v>
      </c>
      <c r="H66" s="103">
        <f t="shared" si="8"/>
        <v>402.1</v>
      </c>
      <c r="I66" s="103">
        <f t="shared" si="8"/>
        <v>100.5</v>
      </c>
      <c r="J66" s="78">
        <f t="shared" si="0"/>
        <v>24.993782641134043</v>
      </c>
    </row>
    <row r="67" spans="1:10" s="97" customFormat="1" ht="45.75" customHeight="1">
      <c r="A67" s="56"/>
      <c r="B67" s="56" t="s">
        <v>297</v>
      </c>
      <c r="C67" s="57">
        <v>992</v>
      </c>
      <c r="D67" s="58" t="s">
        <v>68</v>
      </c>
      <c r="E67" s="59" t="s">
        <v>73</v>
      </c>
      <c r="F67" s="59" t="s">
        <v>358</v>
      </c>
      <c r="G67" s="59" t="s">
        <v>67</v>
      </c>
      <c r="H67" s="103">
        <f t="shared" si="8"/>
        <v>402.1</v>
      </c>
      <c r="I67" s="103">
        <f t="shared" si="8"/>
        <v>100.5</v>
      </c>
      <c r="J67" s="78">
        <f t="shared" si="0"/>
        <v>24.993782641134043</v>
      </c>
    </row>
    <row r="68" spans="1:10" s="101" customFormat="1" ht="90.75" customHeight="1">
      <c r="A68" s="56"/>
      <c r="B68" s="56" t="s">
        <v>212</v>
      </c>
      <c r="C68" s="57">
        <v>992</v>
      </c>
      <c r="D68" s="58" t="s">
        <v>68</v>
      </c>
      <c r="E68" s="59" t="s">
        <v>73</v>
      </c>
      <c r="F68" s="59" t="s">
        <v>358</v>
      </c>
      <c r="G68" s="59" t="s">
        <v>213</v>
      </c>
      <c r="H68" s="103">
        <f>373.6+28.5</f>
        <v>402.1</v>
      </c>
      <c r="I68" s="103">
        <v>100.5</v>
      </c>
      <c r="J68" s="78">
        <f t="shared" si="0"/>
        <v>24.993782641134043</v>
      </c>
    </row>
    <row r="69" spans="1:10" s="97" customFormat="1" ht="29.25" customHeight="1">
      <c r="A69" s="52" t="s">
        <v>75</v>
      </c>
      <c r="B69" s="52" t="s">
        <v>55</v>
      </c>
      <c r="C69" s="53">
        <v>992</v>
      </c>
      <c r="D69" s="54" t="s">
        <v>73</v>
      </c>
      <c r="E69" s="55" t="s">
        <v>66</v>
      </c>
      <c r="F69" s="55" t="s">
        <v>325</v>
      </c>
      <c r="G69" s="55" t="s">
        <v>67</v>
      </c>
      <c r="H69" s="102">
        <f>SUM(H70,H76)</f>
        <v>85</v>
      </c>
      <c r="I69" s="102">
        <f>SUM(I70,I76)</f>
        <v>5.5</v>
      </c>
      <c r="J69" s="78">
        <f t="shared" si="0"/>
        <v>6.470588235294119</v>
      </c>
    </row>
    <row r="70" spans="1:10" s="97" customFormat="1" ht="58.5" customHeight="1">
      <c r="A70" s="56"/>
      <c r="B70" s="52" t="s">
        <v>37</v>
      </c>
      <c r="C70" s="53">
        <v>992</v>
      </c>
      <c r="D70" s="54" t="s">
        <v>73</v>
      </c>
      <c r="E70" s="55" t="s">
        <v>72</v>
      </c>
      <c r="F70" s="55" t="s">
        <v>325</v>
      </c>
      <c r="G70" s="55" t="s">
        <v>67</v>
      </c>
      <c r="H70" s="102">
        <f aca="true" t="shared" si="9" ref="H70:I74">H71</f>
        <v>50</v>
      </c>
      <c r="I70" s="102">
        <f t="shared" si="9"/>
        <v>5.5</v>
      </c>
      <c r="J70" s="78">
        <f t="shared" si="0"/>
        <v>11</v>
      </c>
    </row>
    <row r="71" spans="1:10" s="97" customFormat="1" ht="44.25" customHeight="1">
      <c r="A71" s="56"/>
      <c r="B71" s="56" t="s">
        <v>234</v>
      </c>
      <c r="C71" s="57">
        <v>992</v>
      </c>
      <c r="D71" s="58" t="s">
        <v>73</v>
      </c>
      <c r="E71" s="59" t="s">
        <v>72</v>
      </c>
      <c r="F71" s="59" t="s">
        <v>359</v>
      </c>
      <c r="G71" s="59" t="s">
        <v>67</v>
      </c>
      <c r="H71" s="103">
        <f t="shared" si="9"/>
        <v>50</v>
      </c>
      <c r="I71" s="103">
        <f t="shared" si="9"/>
        <v>5.5</v>
      </c>
      <c r="J71" s="78">
        <f t="shared" si="0"/>
        <v>11</v>
      </c>
    </row>
    <row r="72" spans="1:10" s="97" customFormat="1" ht="60.75" customHeight="1">
      <c r="A72" s="56"/>
      <c r="B72" s="56" t="s">
        <v>414</v>
      </c>
      <c r="C72" s="57">
        <v>992</v>
      </c>
      <c r="D72" s="58" t="s">
        <v>73</v>
      </c>
      <c r="E72" s="59" t="s">
        <v>72</v>
      </c>
      <c r="F72" s="59" t="s">
        <v>360</v>
      </c>
      <c r="G72" s="59" t="s">
        <v>67</v>
      </c>
      <c r="H72" s="103">
        <f t="shared" si="9"/>
        <v>50</v>
      </c>
      <c r="I72" s="103">
        <f t="shared" si="9"/>
        <v>5.5</v>
      </c>
      <c r="J72" s="78">
        <f t="shared" si="0"/>
        <v>11</v>
      </c>
    </row>
    <row r="73" spans="1:10" s="97" customFormat="1" ht="45.75" customHeight="1">
      <c r="A73" s="56"/>
      <c r="B73" s="56" t="s">
        <v>361</v>
      </c>
      <c r="C73" s="57">
        <v>992</v>
      </c>
      <c r="D73" s="58" t="s">
        <v>73</v>
      </c>
      <c r="E73" s="59" t="s">
        <v>72</v>
      </c>
      <c r="F73" s="59" t="s">
        <v>362</v>
      </c>
      <c r="G73" s="59" t="s">
        <v>67</v>
      </c>
      <c r="H73" s="103">
        <f t="shared" si="9"/>
        <v>50</v>
      </c>
      <c r="I73" s="103">
        <f t="shared" si="9"/>
        <v>5.5</v>
      </c>
      <c r="J73" s="78">
        <f t="shared" si="0"/>
        <v>11</v>
      </c>
    </row>
    <row r="74" spans="1:10" s="97" customFormat="1" ht="60.75" customHeight="1">
      <c r="A74" s="56"/>
      <c r="B74" s="56" t="s">
        <v>363</v>
      </c>
      <c r="C74" s="57">
        <v>992</v>
      </c>
      <c r="D74" s="58" t="s">
        <v>73</v>
      </c>
      <c r="E74" s="59" t="s">
        <v>72</v>
      </c>
      <c r="F74" s="59" t="s">
        <v>364</v>
      </c>
      <c r="G74" s="59" t="s">
        <v>67</v>
      </c>
      <c r="H74" s="103">
        <f t="shared" si="9"/>
        <v>50</v>
      </c>
      <c r="I74" s="103">
        <f t="shared" si="9"/>
        <v>5.5</v>
      </c>
      <c r="J74" s="78">
        <f aca="true" t="shared" si="10" ref="J74:J137">I74/H74*100</f>
        <v>11</v>
      </c>
    </row>
    <row r="75" spans="1:10" s="97" customFormat="1" ht="45.75" customHeight="1">
      <c r="A75" s="56"/>
      <c r="B75" s="56" t="s">
        <v>289</v>
      </c>
      <c r="C75" s="57">
        <v>992</v>
      </c>
      <c r="D75" s="58" t="s">
        <v>73</v>
      </c>
      <c r="E75" s="59" t="s">
        <v>72</v>
      </c>
      <c r="F75" s="59" t="s">
        <v>364</v>
      </c>
      <c r="G75" s="59" t="s">
        <v>215</v>
      </c>
      <c r="H75" s="103">
        <v>50</v>
      </c>
      <c r="I75" s="103">
        <v>5.5</v>
      </c>
      <c r="J75" s="78">
        <f t="shared" si="10"/>
        <v>11</v>
      </c>
    </row>
    <row r="76" spans="1:10" s="97" customFormat="1" ht="44.25" customHeight="1">
      <c r="A76" s="52"/>
      <c r="B76" s="52" t="s">
        <v>56</v>
      </c>
      <c r="C76" s="53">
        <v>992</v>
      </c>
      <c r="D76" s="54" t="s">
        <v>73</v>
      </c>
      <c r="E76" s="55">
        <v>14</v>
      </c>
      <c r="F76" s="55" t="s">
        <v>325</v>
      </c>
      <c r="G76" s="55" t="s">
        <v>67</v>
      </c>
      <c r="H76" s="102">
        <f>H77</f>
        <v>35</v>
      </c>
      <c r="I76" s="102">
        <f>I77</f>
        <v>0</v>
      </c>
      <c r="J76" s="78">
        <f t="shared" si="10"/>
        <v>0</v>
      </c>
    </row>
    <row r="77" spans="1:10" s="97" customFormat="1" ht="44.25" customHeight="1">
      <c r="A77" s="56"/>
      <c r="B77" s="56" t="s">
        <v>234</v>
      </c>
      <c r="C77" s="57">
        <v>992</v>
      </c>
      <c r="D77" s="58" t="s">
        <v>73</v>
      </c>
      <c r="E77" s="59" t="s">
        <v>227</v>
      </c>
      <c r="F77" s="59" t="s">
        <v>359</v>
      </c>
      <c r="G77" s="59" t="s">
        <v>67</v>
      </c>
      <c r="H77" s="103">
        <f>H78+H82</f>
        <v>35</v>
      </c>
      <c r="I77" s="103">
        <f>I78+I82</f>
        <v>0</v>
      </c>
      <c r="J77" s="78">
        <f t="shared" si="10"/>
        <v>0</v>
      </c>
    </row>
    <row r="78" spans="1:10" s="97" customFormat="1" ht="45.75" customHeight="1">
      <c r="A78" s="56"/>
      <c r="B78" s="56" t="s">
        <v>150</v>
      </c>
      <c r="C78" s="57">
        <v>992</v>
      </c>
      <c r="D78" s="58" t="s">
        <v>73</v>
      </c>
      <c r="E78" s="59" t="s">
        <v>227</v>
      </c>
      <c r="F78" s="59" t="s">
        <v>151</v>
      </c>
      <c r="G78" s="59" t="s">
        <v>67</v>
      </c>
      <c r="H78" s="103">
        <f>H80</f>
        <v>10</v>
      </c>
      <c r="I78" s="103">
        <f>I80</f>
        <v>0</v>
      </c>
      <c r="J78" s="78">
        <f t="shared" si="10"/>
        <v>0</v>
      </c>
    </row>
    <row r="79" spans="1:10" s="97" customFormat="1" ht="75.75" customHeight="1">
      <c r="A79" s="56"/>
      <c r="B79" s="56" t="s">
        <v>152</v>
      </c>
      <c r="C79" s="57">
        <v>992</v>
      </c>
      <c r="D79" s="58" t="s">
        <v>73</v>
      </c>
      <c r="E79" s="59" t="s">
        <v>227</v>
      </c>
      <c r="F79" s="59" t="s">
        <v>153</v>
      </c>
      <c r="G79" s="59" t="s">
        <v>67</v>
      </c>
      <c r="H79" s="103">
        <f>H80</f>
        <v>10</v>
      </c>
      <c r="I79" s="103">
        <f>I80</f>
        <v>0</v>
      </c>
      <c r="J79" s="78">
        <f t="shared" si="10"/>
        <v>0</v>
      </c>
    </row>
    <row r="80" spans="1:10" s="97" customFormat="1" ht="15.75" customHeight="1">
      <c r="A80" s="56"/>
      <c r="B80" s="56" t="s">
        <v>154</v>
      </c>
      <c r="C80" s="57">
        <v>992</v>
      </c>
      <c r="D80" s="58" t="s">
        <v>73</v>
      </c>
      <c r="E80" s="59" t="s">
        <v>227</v>
      </c>
      <c r="F80" s="59" t="s">
        <v>155</v>
      </c>
      <c r="G80" s="59" t="s">
        <v>67</v>
      </c>
      <c r="H80" s="103">
        <f>H81</f>
        <v>10</v>
      </c>
      <c r="I80" s="103">
        <f>I81</f>
        <v>0</v>
      </c>
      <c r="J80" s="78">
        <f t="shared" si="10"/>
        <v>0</v>
      </c>
    </row>
    <row r="81" spans="1:10" s="97" customFormat="1" ht="45.75" customHeight="1">
      <c r="A81" s="56"/>
      <c r="B81" s="56" t="s">
        <v>289</v>
      </c>
      <c r="C81" s="57">
        <v>992</v>
      </c>
      <c r="D81" s="58" t="s">
        <v>73</v>
      </c>
      <c r="E81" s="59" t="s">
        <v>227</v>
      </c>
      <c r="F81" s="59" t="s">
        <v>155</v>
      </c>
      <c r="G81" s="59" t="s">
        <v>215</v>
      </c>
      <c r="H81" s="103">
        <v>10</v>
      </c>
      <c r="I81" s="103">
        <v>0</v>
      </c>
      <c r="J81" s="78">
        <f t="shared" si="10"/>
        <v>0</v>
      </c>
    </row>
    <row r="82" spans="1:10" s="97" customFormat="1" ht="15.75" customHeight="1">
      <c r="A82" s="56"/>
      <c r="B82" s="56" t="s">
        <v>418</v>
      </c>
      <c r="C82" s="57">
        <v>992</v>
      </c>
      <c r="D82" s="58" t="s">
        <v>73</v>
      </c>
      <c r="E82" s="59">
        <v>14</v>
      </c>
      <c r="F82" s="59" t="s">
        <v>365</v>
      </c>
      <c r="G82" s="59" t="s">
        <v>67</v>
      </c>
      <c r="H82" s="103">
        <f>H84</f>
        <v>25</v>
      </c>
      <c r="I82" s="103">
        <f>I84</f>
        <v>0</v>
      </c>
      <c r="J82" s="78">
        <f t="shared" si="10"/>
        <v>0</v>
      </c>
    </row>
    <row r="83" spans="1:10" s="97" customFormat="1" ht="44.25" customHeight="1">
      <c r="A83" s="56"/>
      <c r="B83" s="56" t="s">
        <v>420</v>
      </c>
      <c r="C83" s="57">
        <v>992</v>
      </c>
      <c r="D83" s="58" t="s">
        <v>73</v>
      </c>
      <c r="E83" s="59">
        <v>14</v>
      </c>
      <c r="F83" s="59" t="s">
        <v>298</v>
      </c>
      <c r="G83" s="59" t="s">
        <v>67</v>
      </c>
      <c r="H83" s="103">
        <f>H84</f>
        <v>25</v>
      </c>
      <c r="I83" s="103">
        <f>I84</f>
        <v>0</v>
      </c>
      <c r="J83" s="78">
        <f t="shared" si="10"/>
        <v>0</v>
      </c>
    </row>
    <row r="84" spans="1:10" s="97" customFormat="1" ht="15.75" customHeight="1">
      <c r="A84" s="56"/>
      <c r="B84" s="56" t="s">
        <v>203</v>
      </c>
      <c r="C84" s="57">
        <v>992</v>
      </c>
      <c r="D84" s="58" t="s">
        <v>73</v>
      </c>
      <c r="E84" s="59">
        <v>14</v>
      </c>
      <c r="F84" s="59" t="s">
        <v>366</v>
      </c>
      <c r="G84" s="59" t="s">
        <v>67</v>
      </c>
      <c r="H84" s="103">
        <f>H85</f>
        <v>25</v>
      </c>
      <c r="I84" s="103">
        <f>I85</f>
        <v>0</v>
      </c>
      <c r="J84" s="78">
        <f t="shared" si="10"/>
        <v>0</v>
      </c>
    </row>
    <row r="85" spans="1:10" s="97" customFormat="1" ht="45.75" customHeight="1">
      <c r="A85" s="56"/>
      <c r="B85" s="56" t="s">
        <v>289</v>
      </c>
      <c r="C85" s="57">
        <v>992</v>
      </c>
      <c r="D85" s="58" t="s">
        <v>73</v>
      </c>
      <c r="E85" s="59">
        <v>14</v>
      </c>
      <c r="F85" s="59" t="s">
        <v>366</v>
      </c>
      <c r="G85" s="59" t="s">
        <v>215</v>
      </c>
      <c r="H85" s="103">
        <v>25</v>
      </c>
      <c r="I85" s="103">
        <v>0</v>
      </c>
      <c r="J85" s="78">
        <f t="shared" si="10"/>
        <v>0</v>
      </c>
    </row>
    <row r="86" spans="1:10" s="97" customFormat="1" ht="15" customHeight="1">
      <c r="A86" s="52" t="s">
        <v>76</v>
      </c>
      <c r="B86" s="52" t="s">
        <v>57</v>
      </c>
      <c r="C86" s="53">
        <v>992</v>
      </c>
      <c r="D86" s="54" t="s">
        <v>69</v>
      </c>
      <c r="E86" s="55" t="s">
        <v>66</v>
      </c>
      <c r="F86" s="55" t="s">
        <v>325</v>
      </c>
      <c r="G86" s="55" t="s">
        <v>67</v>
      </c>
      <c r="H86" s="102">
        <f>SUM(H98,H87)</f>
        <v>2193.14</v>
      </c>
      <c r="I86" s="102">
        <f>SUM(I98,I87)</f>
        <v>132.5</v>
      </c>
      <c r="J86" s="78">
        <f t="shared" si="10"/>
        <v>6.041565973900435</v>
      </c>
    </row>
    <row r="87" spans="1:10" s="97" customFormat="1" ht="30" customHeight="1">
      <c r="A87" s="52"/>
      <c r="B87" s="52" t="s">
        <v>228</v>
      </c>
      <c r="C87" s="53">
        <v>992</v>
      </c>
      <c r="D87" s="54" t="s">
        <v>69</v>
      </c>
      <c r="E87" s="55" t="s">
        <v>72</v>
      </c>
      <c r="F87" s="55" t="s">
        <v>325</v>
      </c>
      <c r="G87" s="55" t="s">
        <v>67</v>
      </c>
      <c r="H87" s="102">
        <f>H88</f>
        <v>2189.14</v>
      </c>
      <c r="I87" s="102">
        <f>I88</f>
        <v>132.5</v>
      </c>
      <c r="J87" s="78">
        <f t="shared" si="10"/>
        <v>6.052605132609153</v>
      </c>
    </row>
    <row r="88" spans="1:10" s="97" customFormat="1" ht="74.25" customHeight="1">
      <c r="A88" s="52"/>
      <c r="B88" s="56" t="s">
        <v>299</v>
      </c>
      <c r="C88" s="57">
        <v>992</v>
      </c>
      <c r="D88" s="58" t="s">
        <v>69</v>
      </c>
      <c r="E88" s="59" t="s">
        <v>72</v>
      </c>
      <c r="F88" s="59" t="s">
        <v>367</v>
      </c>
      <c r="G88" s="59" t="s">
        <v>67</v>
      </c>
      <c r="H88" s="103">
        <f>H89</f>
        <v>2189.14</v>
      </c>
      <c r="I88" s="103">
        <f>I89</f>
        <v>132.5</v>
      </c>
      <c r="J88" s="78">
        <f t="shared" si="10"/>
        <v>6.052605132609153</v>
      </c>
    </row>
    <row r="89" spans="1:10" s="97" customFormat="1" ht="15.75" customHeight="1">
      <c r="A89" s="52"/>
      <c r="B89" s="56" t="s">
        <v>368</v>
      </c>
      <c r="C89" s="57">
        <v>992</v>
      </c>
      <c r="D89" s="58" t="s">
        <v>69</v>
      </c>
      <c r="E89" s="59" t="s">
        <v>72</v>
      </c>
      <c r="F89" s="59" t="s">
        <v>369</v>
      </c>
      <c r="G89" s="59" t="s">
        <v>67</v>
      </c>
      <c r="H89" s="103">
        <f>H90+H95</f>
        <v>2189.14</v>
      </c>
      <c r="I89" s="103">
        <f>I90+I95</f>
        <v>132.5</v>
      </c>
      <c r="J89" s="78">
        <f t="shared" si="10"/>
        <v>6.052605132609153</v>
      </c>
    </row>
    <row r="90" spans="1:10" s="97" customFormat="1" ht="45.75" customHeight="1">
      <c r="A90" s="52"/>
      <c r="B90" s="56" t="s">
        <v>370</v>
      </c>
      <c r="C90" s="57">
        <v>992</v>
      </c>
      <c r="D90" s="58" t="s">
        <v>69</v>
      </c>
      <c r="E90" s="59" t="s">
        <v>72</v>
      </c>
      <c r="F90" s="59" t="s">
        <v>371</v>
      </c>
      <c r="G90" s="59" t="s">
        <v>67</v>
      </c>
      <c r="H90" s="103">
        <f>H91+H93</f>
        <v>1900</v>
      </c>
      <c r="I90" s="103">
        <f>I91+I93</f>
        <v>9.4</v>
      </c>
      <c r="J90" s="78">
        <f t="shared" si="10"/>
        <v>0.4947368421052632</v>
      </c>
    </row>
    <row r="91" spans="1:10" s="101" customFormat="1" ht="30" customHeight="1">
      <c r="A91" s="52"/>
      <c r="B91" s="56" t="s">
        <v>372</v>
      </c>
      <c r="C91" s="57">
        <v>992</v>
      </c>
      <c r="D91" s="58" t="s">
        <v>69</v>
      </c>
      <c r="E91" s="59" t="s">
        <v>72</v>
      </c>
      <c r="F91" s="59" t="s">
        <v>373</v>
      </c>
      <c r="G91" s="59" t="s">
        <v>67</v>
      </c>
      <c r="H91" s="103">
        <f>H92</f>
        <v>1900</v>
      </c>
      <c r="I91" s="103">
        <f>I92</f>
        <v>9.4</v>
      </c>
      <c r="J91" s="78">
        <f t="shared" si="10"/>
        <v>0.4947368421052632</v>
      </c>
    </row>
    <row r="92" spans="1:10" s="97" customFormat="1" ht="45" customHeight="1">
      <c r="A92" s="52"/>
      <c r="B92" s="56" t="s">
        <v>289</v>
      </c>
      <c r="C92" s="57">
        <v>992</v>
      </c>
      <c r="D92" s="58" t="s">
        <v>69</v>
      </c>
      <c r="E92" s="59" t="s">
        <v>72</v>
      </c>
      <c r="F92" s="59" t="s">
        <v>373</v>
      </c>
      <c r="G92" s="59" t="s">
        <v>215</v>
      </c>
      <c r="H92" s="103">
        <v>1900</v>
      </c>
      <c r="I92" s="103">
        <v>9.4</v>
      </c>
      <c r="J92" s="78">
        <f t="shared" si="10"/>
        <v>0.4947368421052632</v>
      </c>
    </row>
    <row r="93" spans="1:10" s="97" customFormat="1" ht="30.75" customHeight="1" hidden="1">
      <c r="A93" s="52"/>
      <c r="B93" s="56" t="s">
        <v>156</v>
      </c>
      <c r="C93" s="57">
        <v>992</v>
      </c>
      <c r="D93" s="58" t="s">
        <v>69</v>
      </c>
      <c r="E93" s="59" t="s">
        <v>72</v>
      </c>
      <c r="F93" s="59" t="s">
        <v>157</v>
      </c>
      <c r="G93" s="59" t="s">
        <v>67</v>
      </c>
      <c r="H93" s="103">
        <f>H94</f>
        <v>0</v>
      </c>
      <c r="I93" s="135">
        <v>0</v>
      </c>
      <c r="J93" s="78" t="e">
        <f t="shared" si="10"/>
        <v>#DIV/0!</v>
      </c>
    </row>
    <row r="94" spans="1:10" s="97" customFormat="1" ht="45.75" customHeight="1" hidden="1">
      <c r="A94" s="52"/>
      <c r="B94" s="56" t="s">
        <v>289</v>
      </c>
      <c r="C94" s="57">
        <v>992</v>
      </c>
      <c r="D94" s="58" t="s">
        <v>69</v>
      </c>
      <c r="E94" s="59" t="s">
        <v>72</v>
      </c>
      <c r="F94" s="59" t="s">
        <v>157</v>
      </c>
      <c r="G94" s="59" t="s">
        <v>215</v>
      </c>
      <c r="H94" s="103">
        <v>0</v>
      </c>
      <c r="I94" s="135">
        <v>0</v>
      </c>
      <c r="J94" s="78" t="e">
        <f t="shared" si="10"/>
        <v>#DIV/0!</v>
      </c>
    </row>
    <row r="95" spans="1:10" s="97" customFormat="1" ht="30" customHeight="1">
      <c r="A95" s="52"/>
      <c r="B95" s="56" t="s">
        <v>374</v>
      </c>
      <c r="C95" s="57">
        <v>992</v>
      </c>
      <c r="D95" s="58" t="s">
        <v>69</v>
      </c>
      <c r="E95" s="59" t="s">
        <v>72</v>
      </c>
      <c r="F95" s="59" t="s">
        <v>375</v>
      </c>
      <c r="G95" s="59" t="s">
        <v>67</v>
      </c>
      <c r="H95" s="103">
        <f>H96</f>
        <v>289.14</v>
      </c>
      <c r="I95" s="103">
        <f>I96</f>
        <v>123.1</v>
      </c>
      <c r="J95" s="78">
        <f t="shared" si="10"/>
        <v>42.574531368887044</v>
      </c>
    </row>
    <row r="96" spans="1:10" s="97" customFormat="1" ht="30" customHeight="1">
      <c r="A96" s="52"/>
      <c r="B96" s="56" t="s">
        <v>372</v>
      </c>
      <c r="C96" s="57">
        <v>992</v>
      </c>
      <c r="D96" s="58" t="s">
        <v>69</v>
      </c>
      <c r="E96" s="59" t="s">
        <v>72</v>
      </c>
      <c r="F96" s="59" t="s">
        <v>376</v>
      </c>
      <c r="G96" s="59" t="s">
        <v>67</v>
      </c>
      <c r="H96" s="103">
        <f>H97</f>
        <v>289.14</v>
      </c>
      <c r="I96" s="103">
        <f>I97</f>
        <v>123.1</v>
      </c>
      <c r="J96" s="78">
        <f t="shared" si="10"/>
        <v>42.574531368887044</v>
      </c>
    </row>
    <row r="97" spans="1:10" s="97" customFormat="1" ht="45.75" customHeight="1">
      <c r="A97" s="56"/>
      <c r="B97" s="56" t="s">
        <v>289</v>
      </c>
      <c r="C97" s="57">
        <v>992</v>
      </c>
      <c r="D97" s="58" t="s">
        <v>69</v>
      </c>
      <c r="E97" s="59" t="s">
        <v>72</v>
      </c>
      <c r="F97" s="59" t="s">
        <v>376</v>
      </c>
      <c r="G97" s="59" t="s">
        <v>215</v>
      </c>
      <c r="H97" s="103">
        <f>288.7+0.44</f>
        <v>289.14</v>
      </c>
      <c r="I97" s="103">
        <v>123.1</v>
      </c>
      <c r="J97" s="78">
        <f t="shared" si="10"/>
        <v>42.574531368887044</v>
      </c>
    </row>
    <row r="98" spans="1:10" s="97" customFormat="1" ht="28.5" customHeight="1">
      <c r="A98" s="52"/>
      <c r="B98" s="52" t="s">
        <v>58</v>
      </c>
      <c r="C98" s="53">
        <v>992</v>
      </c>
      <c r="D98" s="54" t="s">
        <v>69</v>
      </c>
      <c r="E98" s="55">
        <v>12</v>
      </c>
      <c r="F98" s="55" t="s">
        <v>325</v>
      </c>
      <c r="G98" s="55" t="s">
        <v>67</v>
      </c>
      <c r="H98" s="102">
        <f>H99+H104</f>
        <v>4</v>
      </c>
      <c r="I98" s="102">
        <f>I99+I104</f>
        <v>0</v>
      </c>
      <c r="J98" s="78">
        <f t="shared" si="10"/>
        <v>0</v>
      </c>
    </row>
    <row r="99" spans="1:10" s="97" customFormat="1" ht="46.5" customHeight="1">
      <c r="A99" s="56"/>
      <c r="B99" s="56" t="s">
        <v>377</v>
      </c>
      <c r="C99" s="57">
        <v>992</v>
      </c>
      <c r="D99" s="58" t="s">
        <v>69</v>
      </c>
      <c r="E99" s="59">
        <v>12</v>
      </c>
      <c r="F99" s="57" t="s">
        <v>378</v>
      </c>
      <c r="G99" s="59" t="s">
        <v>67</v>
      </c>
      <c r="H99" s="103">
        <f aca="true" t="shared" si="11" ref="H99:I102">H100</f>
        <v>4</v>
      </c>
      <c r="I99" s="103">
        <f t="shared" si="11"/>
        <v>0</v>
      </c>
      <c r="J99" s="78">
        <f t="shared" si="10"/>
        <v>0</v>
      </c>
    </row>
    <row r="100" spans="1:10" s="97" customFormat="1" ht="30.75" customHeight="1">
      <c r="A100" s="56"/>
      <c r="B100" s="56" t="s">
        <v>424</v>
      </c>
      <c r="C100" s="57">
        <v>992</v>
      </c>
      <c r="D100" s="58" t="s">
        <v>69</v>
      </c>
      <c r="E100" s="59">
        <v>12</v>
      </c>
      <c r="F100" s="57" t="s">
        <v>379</v>
      </c>
      <c r="G100" s="59" t="s">
        <v>67</v>
      </c>
      <c r="H100" s="103">
        <f t="shared" si="11"/>
        <v>4</v>
      </c>
      <c r="I100" s="103">
        <f t="shared" si="11"/>
        <v>0</v>
      </c>
      <c r="J100" s="78">
        <f t="shared" si="10"/>
        <v>0</v>
      </c>
    </row>
    <row r="101" spans="1:10" s="97" customFormat="1" ht="75.75" customHeight="1">
      <c r="A101" s="56"/>
      <c r="B101" s="56" t="s">
        <v>380</v>
      </c>
      <c r="C101" s="57">
        <v>992</v>
      </c>
      <c r="D101" s="58" t="s">
        <v>69</v>
      </c>
      <c r="E101" s="59">
        <v>12</v>
      </c>
      <c r="F101" s="57" t="s">
        <v>381</v>
      </c>
      <c r="G101" s="59" t="s">
        <v>67</v>
      </c>
      <c r="H101" s="103">
        <f t="shared" si="11"/>
        <v>4</v>
      </c>
      <c r="I101" s="103">
        <f t="shared" si="11"/>
        <v>0</v>
      </c>
      <c r="J101" s="78">
        <f t="shared" si="10"/>
        <v>0</v>
      </c>
    </row>
    <row r="102" spans="1:10" s="101" customFormat="1" ht="60.75" customHeight="1">
      <c r="A102" s="56"/>
      <c r="B102" s="56" t="s">
        <v>431</v>
      </c>
      <c r="C102" s="57">
        <v>992</v>
      </c>
      <c r="D102" s="58" t="s">
        <v>69</v>
      </c>
      <c r="E102" s="59">
        <v>12</v>
      </c>
      <c r="F102" s="57" t="s">
        <v>382</v>
      </c>
      <c r="G102" s="59" t="s">
        <v>67</v>
      </c>
      <c r="H102" s="103">
        <f t="shared" si="11"/>
        <v>4</v>
      </c>
      <c r="I102" s="103">
        <f t="shared" si="11"/>
        <v>0</v>
      </c>
      <c r="J102" s="78">
        <f t="shared" si="10"/>
        <v>0</v>
      </c>
    </row>
    <row r="103" spans="1:10" s="97" customFormat="1" ht="45" customHeight="1">
      <c r="A103" s="56"/>
      <c r="B103" s="56" t="s">
        <v>289</v>
      </c>
      <c r="C103" s="57">
        <v>992</v>
      </c>
      <c r="D103" s="58" t="s">
        <v>69</v>
      </c>
      <c r="E103" s="59">
        <v>12</v>
      </c>
      <c r="F103" s="57" t="s">
        <v>382</v>
      </c>
      <c r="G103" s="59" t="s">
        <v>215</v>
      </c>
      <c r="H103" s="103">
        <v>4</v>
      </c>
      <c r="I103" s="103">
        <v>0</v>
      </c>
      <c r="J103" s="78">
        <f t="shared" si="10"/>
        <v>0</v>
      </c>
    </row>
    <row r="104" spans="1:10" s="97" customFormat="1" ht="74.25" customHeight="1" hidden="1">
      <c r="A104" s="56"/>
      <c r="B104" s="56" t="s">
        <v>299</v>
      </c>
      <c r="C104" s="57">
        <v>992</v>
      </c>
      <c r="D104" s="58" t="s">
        <v>69</v>
      </c>
      <c r="E104" s="59">
        <v>12</v>
      </c>
      <c r="F104" s="57" t="s">
        <v>367</v>
      </c>
      <c r="G104" s="59" t="s">
        <v>67</v>
      </c>
      <c r="H104" s="103">
        <f>H105</f>
        <v>0</v>
      </c>
      <c r="I104" s="135">
        <v>0</v>
      </c>
      <c r="J104" s="78" t="e">
        <f t="shared" si="10"/>
        <v>#DIV/0!</v>
      </c>
    </row>
    <row r="105" spans="1:10" s="97" customFormat="1" ht="75.75" customHeight="1" hidden="1">
      <c r="A105" s="56"/>
      <c r="B105" s="56" t="s">
        <v>300</v>
      </c>
      <c r="C105" s="57">
        <v>992</v>
      </c>
      <c r="D105" s="58" t="s">
        <v>69</v>
      </c>
      <c r="E105" s="59">
        <v>12</v>
      </c>
      <c r="F105" s="57" t="s">
        <v>301</v>
      </c>
      <c r="G105" s="59" t="s">
        <v>67</v>
      </c>
      <c r="H105" s="103">
        <f>H106</f>
        <v>0</v>
      </c>
      <c r="I105" s="135">
        <v>0</v>
      </c>
      <c r="J105" s="78" t="e">
        <f t="shared" si="10"/>
        <v>#DIV/0!</v>
      </c>
    </row>
    <row r="106" spans="1:10" s="97" customFormat="1" ht="60.75" customHeight="1" hidden="1">
      <c r="A106" s="56"/>
      <c r="B106" s="56" t="s">
        <v>302</v>
      </c>
      <c r="C106" s="57">
        <v>992</v>
      </c>
      <c r="D106" s="58" t="s">
        <v>69</v>
      </c>
      <c r="E106" s="59">
        <v>12</v>
      </c>
      <c r="F106" s="57" t="s">
        <v>303</v>
      </c>
      <c r="G106" s="59" t="s">
        <v>67</v>
      </c>
      <c r="H106" s="103">
        <f>H107</f>
        <v>0</v>
      </c>
      <c r="I106" s="135">
        <v>0</v>
      </c>
      <c r="J106" s="78" t="e">
        <f t="shared" si="10"/>
        <v>#DIV/0!</v>
      </c>
    </row>
    <row r="107" spans="1:10" s="97" customFormat="1" ht="45.75" customHeight="1" hidden="1">
      <c r="A107" s="56"/>
      <c r="B107" s="56" t="s">
        <v>290</v>
      </c>
      <c r="C107" s="57">
        <v>992</v>
      </c>
      <c r="D107" s="58" t="s">
        <v>69</v>
      </c>
      <c r="E107" s="59">
        <v>12</v>
      </c>
      <c r="F107" s="57" t="s">
        <v>304</v>
      </c>
      <c r="G107" s="59" t="s">
        <v>67</v>
      </c>
      <c r="H107" s="103">
        <f>H108</f>
        <v>0</v>
      </c>
      <c r="I107" s="135">
        <v>0</v>
      </c>
      <c r="J107" s="78" t="e">
        <f t="shared" si="10"/>
        <v>#DIV/0!</v>
      </c>
    </row>
    <row r="108" spans="1:10" s="97" customFormat="1" ht="45.75" customHeight="1" hidden="1">
      <c r="A108" s="56"/>
      <c r="B108" s="56" t="s">
        <v>289</v>
      </c>
      <c r="C108" s="57">
        <v>992</v>
      </c>
      <c r="D108" s="58" t="s">
        <v>69</v>
      </c>
      <c r="E108" s="59">
        <v>12</v>
      </c>
      <c r="F108" s="57" t="s">
        <v>304</v>
      </c>
      <c r="G108" s="59" t="s">
        <v>215</v>
      </c>
      <c r="H108" s="103">
        <f>250-250</f>
        <v>0</v>
      </c>
      <c r="I108" s="135">
        <v>0</v>
      </c>
      <c r="J108" s="78" t="e">
        <f t="shared" si="10"/>
        <v>#DIV/0!</v>
      </c>
    </row>
    <row r="109" spans="1:10" s="97" customFormat="1" ht="15" customHeight="1">
      <c r="A109" s="52" t="s">
        <v>77</v>
      </c>
      <c r="B109" s="52" t="s">
        <v>59</v>
      </c>
      <c r="C109" s="53">
        <v>992</v>
      </c>
      <c r="D109" s="54" t="s">
        <v>70</v>
      </c>
      <c r="E109" s="55" t="s">
        <v>66</v>
      </c>
      <c r="F109" s="55" t="s">
        <v>325</v>
      </c>
      <c r="G109" s="55" t="s">
        <v>67</v>
      </c>
      <c r="H109" s="102">
        <f>SUM(H110,H119)</f>
        <v>1200</v>
      </c>
      <c r="I109" s="102">
        <f>SUM(I110,I119)</f>
        <v>88.9</v>
      </c>
      <c r="J109" s="78">
        <f t="shared" si="10"/>
        <v>7.408333333333333</v>
      </c>
    </row>
    <row r="110" spans="1:10" s="97" customFormat="1" ht="15" customHeight="1">
      <c r="A110" s="56"/>
      <c r="B110" s="52" t="s">
        <v>60</v>
      </c>
      <c r="C110" s="53">
        <v>992</v>
      </c>
      <c r="D110" s="54" t="s">
        <v>70</v>
      </c>
      <c r="E110" s="55" t="s">
        <v>68</v>
      </c>
      <c r="F110" s="55" t="s">
        <v>325</v>
      </c>
      <c r="G110" s="55" t="s">
        <v>67</v>
      </c>
      <c r="H110" s="102">
        <f>H111</f>
        <v>200</v>
      </c>
      <c r="I110" s="102">
        <f>I111</f>
        <v>0</v>
      </c>
      <c r="J110" s="78">
        <f t="shared" si="10"/>
        <v>0</v>
      </c>
    </row>
    <row r="111" spans="1:10" s="97" customFormat="1" ht="45" customHeight="1">
      <c r="A111" s="56"/>
      <c r="B111" s="56" t="s">
        <v>235</v>
      </c>
      <c r="C111" s="57">
        <v>992</v>
      </c>
      <c r="D111" s="58" t="s">
        <v>70</v>
      </c>
      <c r="E111" s="59" t="s">
        <v>68</v>
      </c>
      <c r="F111" s="59" t="s">
        <v>383</v>
      </c>
      <c r="G111" s="59" t="s">
        <v>67</v>
      </c>
      <c r="H111" s="103">
        <f>H112</f>
        <v>200</v>
      </c>
      <c r="I111" s="103">
        <f>I112</f>
        <v>0</v>
      </c>
      <c r="J111" s="78">
        <f t="shared" si="10"/>
        <v>0</v>
      </c>
    </row>
    <row r="112" spans="1:10" s="97" customFormat="1" ht="29.25" customHeight="1">
      <c r="A112" s="56"/>
      <c r="B112" s="56" t="s">
        <v>158</v>
      </c>
      <c r="C112" s="57">
        <v>992</v>
      </c>
      <c r="D112" s="58" t="s">
        <v>70</v>
      </c>
      <c r="E112" s="59" t="s">
        <v>68</v>
      </c>
      <c r="F112" s="59" t="s">
        <v>387</v>
      </c>
      <c r="G112" s="59" t="s">
        <v>67</v>
      </c>
      <c r="H112" s="103">
        <f>H113+H116</f>
        <v>200</v>
      </c>
      <c r="I112" s="103">
        <f>I113+I116</f>
        <v>0</v>
      </c>
      <c r="J112" s="78">
        <f t="shared" si="10"/>
        <v>0</v>
      </c>
    </row>
    <row r="113" spans="1:10" s="97" customFormat="1" ht="59.25" customHeight="1">
      <c r="A113" s="56"/>
      <c r="B113" s="56" t="s">
        <v>159</v>
      </c>
      <c r="C113" s="57">
        <v>992</v>
      </c>
      <c r="D113" s="58" t="s">
        <v>70</v>
      </c>
      <c r="E113" s="59" t="s">
        <v>68</v>
      </c>
      <c r="F113" s="59" t="s">
        <v>160</v>
      </c>
      <c r="G113" s="59" t="s">
        <v>67</v>
      </c>
      <c r="H113" s="103">
        <f>H114</f>
        <v>100</v>
      </c>
      <c r="I113" s="103">
        <f>I114</f>
        <v>0</v>
      </c>
      <c r="J113" s="78">
        <f t="shared" si="10"/>
        <v>0</v>
      </c>
    </row>
    <row r="114" spans="1:10" s="97" customFormat="1" ht="29.25" customHeight="1">
      <c r="A114" s="56"/>
      <c r="B114" s="56" t="s">
        <v>437</v>
      </c>
      <c r="C114" s="57">
        <v>992</v>
      </c>
      <c r="D114" s="58" t="s">
        <v>70</v>
      </c>
      <c r="E114" s="59" t="s">
        <v>68</v>
      </c>
      <c r="F114" s="59" t="s">
        <v>161</v>
      </c>
      <c r="G114" s="59" t="s">
        <v>67</v>
      </c>
      <c r="H114" s="103">
        <f>H115</f>
        <v>100</v>
      </c>
      <c r="I114" s="103">
        <f>I115</f>
        <v>0</v>
      </c>
      <c r="J114" s="78">
        <f t="shared" si="10"/>
        <v>0</v>
      </c>
    </row>
    <row r="115" spans="1:10" s="97" customFormat="1" ht="45.75" customHeight="1">
      <c r="A115" s="56"/>
      <c r="B115" s="56" t="s">
        <v>289</v>
      </c>
      <c r="C115" s="57">
        <v>992</v>
      </c>
      <c r="D115" s="58" t="s">
        <v>70</v>
      </c>
      <c r="E115" s="59" t="s">
        <v>68</v>
      </c>
      <c r="F115" s="59" t="s">
        <v>161</v>
      </c>
      <c r="G115" s="59" t="s">
        <v>215</v>
      </c>
      <c r="H115" s="103">
        <v>100</v>
      </c>
      <c r="I115" s="103">
        <v>0</v>
      </c>
      <c r="J115" s="78">
        <f t="shared" si="10"/>
        <v>0</v>
      </c>
    </row>
    <row r="116" spans="1:10" s="97" customFormat="1" ht="60.75" customHeight="1">
      <c r="A116" s="56"/>
      <c r="B116" s="56" t="s">
        <v>388</v>
      </c>
      <c r="C116" s="57">
        <v>992</v>
      </c>
      <c r="D116" s="58" t="s">
        <v>70</v>
      </c>
      <c r="E116" s="59" t="s">
        <v>68</v>
      </c>
      <c r="F116" s="59" t="s">
        <v>389</v>
      </c>
      <c r="G116" s="59" t="s">
        <v>67</v>
      </c>
      <c r="H116" s="103">
        <f>H117</f>
        <v>100</v>
      </c>
      <c r="I116" s="103">
        <f>I117</f>
        <v>0</v>
      </c>
      <c r="J116" s="78">
        <f t="shared" si="10"/>
        <v>0</v>
      </c>
    </row>
    <row r="117" spans="1:10" s="97" customFormat="1" ht="30.75" customHeight="1">
      <c r="A117" s="56"/>
      <c r="B117" s="56" t="s">
        <v>390</v>
      </c>
      <c r="C117" s="57">
        <v>992</v>
      </c>
      <c r="D117" s="58" t="s">
        <v>70</v>
      </c>
      <c r="E117" s="59" t="s">
        <v>68</v>
      </c>
      <c r="F117" s="59" t="s">
        <v>391</v>
      </c>
      <c r="G117" s="59" t="s">
        <v>67</v>
      </c>
      <c r="H117" s="103">
        <f>H118</f>
        <v>100</v>
      </c>
      <c r="I117" s="103">
        <f>I118</f>
        <v>0</v>
      </c>
      <c r="J117" s="78">
        <f t="shared" si="10"/>
        <v>0</v>
      </c>
    </row>
    <row r="118" spans="1:10" s="97" customFormat="1" ht="45" customHeight="1">
      <c r="A118" s="56"/>
      <c r="B118" s="56" t="s">
        <v>289</v>
      </c>
      <c r="C118" s="57">
        <v>992</v>
      </c>
      <c r="D118" s="58" t="s">
        <v>70</v>
      </c>
      <c r="E118" s="59" t="s">
        <v>68</v>
      </c>
      <c r="F118" s="59" t="s">
        <v>391</v>
      </c>
      <c r="G118" s="59" t="s">
        <v>215</v>
      </c>
      <c r="H118" s="103">
        <v>100</v>
      </c>
      <c r="I118" s="138">
        <v>0</v>
      </c>
      <c r="J118" s="78">
        <f t="shared" si="10"/>
        <v>0</v>
      </c>
    </row>
    <row r="119" spans="1:10" s="97" customFormat="1" ht="15" customHeight="1">
      <c r="A119" s="56"/>
      <c r="B119" s="52" t="s">
        <v>61</v>
      </c>
      <c r="C119" s="53">
        <v>992</v>
      </c>
      <c r="D119" s="54" t="s">
        <v>70</v>
      </c>
      <c r="E119" s="55" t="s">
        <v>73</v>
      </c>
      <c r="F119" s="55" t="s">
        <v>325</v>
      </c>
      <c r="G119" s="55" t="s">
        <v>67</v>
      </c>
      <c r="H119" s="102">
        <f>H120</f>
        <v>1000</v>
      </c>
      <c r="I119" s="102">
        <f>I120</f>
        <v>88.9</v>
      </c>
      <c r="J119" s="78">
        <f t="shared" si="10"/>
        <v>8.89</v>
      </c>
    </row>
    <row r="120" spans="1:10" s="97" customFormat="1" ht="59.25" customHeight="1">
      <c r="A120" s="56"/>
      <c r="B120" s="56" t="s">
        <v>169</v>
      </c>
      <c r="C120" s="57">
        <v>992</v>
      </c>
      <c r="D120" s="58" t="s">
        <v>70</v>
      </c>
      <c r="E120" s="59" t="s">
        <v>73</v>
      </c>
      <c r="F120" s="57" t="s">
        <v>392</v>
      </c>
      <c r="G120" s="59" t="s">
        <v>67</v>
      </c>
      <c r="H120" s="103">
        <f>H121</f>
        <v>1000</v>
      </c>
      <c r="I120" s="103">
        <f>I121</f>
        <v>88.9</v>
      </c>
      <c r="J120" s="78">
        <f t="shared" si="10"/>
        <v>8.89</v>
      </c>
    </row>
    <row r="121" spans="1:10" s="97" customFormat="1" ht="15.75" customHeight="1">
      <c r="A121" s="56"/>
      <c r="B121" s="56" t="s">
        <v>448</v>
      </c>
      <c r="C121" s="57">
        <v>992</v>
      </c>
      <c r="D121" s="58" t="s">
        <v>70</v>
      </c>
      <c r="E121" s="59" t="s">
        <v>73</v>
      </c>
      <c r="F121" s="57" t="s">
        <v>393</v>
      </c>
      <c r="G121" s="59" t="s">
        <v>67</v>
      </c>
      <c r="H121" s="103">
        <f>SUM(H122,H127,H130,H133)</f>
        <v>1000</v>
      </c>
      <c r="I121" s="103">
        <f>SUM(I122,I127,I130,I133)</f>
        <v>88.9</v>
      </c>
      <c r="J121" s="78">
        <f t="shared" si="10"/>
        <v>8.89</v>
      </c>
    </row>
    <row r="122" spans="1:10" s="97" customFormat="1" ht="30.75" customHeight="1">
      <c r="A122" s="56"/>
      <c r="B122" s="56" t="s">
        <v>450</v>
      </c>
      <c r="C122" s="57">
        <v>992</v>
      </c>
      <c r="D122" s="58" t="s">
        <v>70</v>
      </c>
      <c r="E122" s="59" t="s">
        <v>73</v>
      </c>
      <c r="F122" s="57" t="s">
        <v>394</v>
      </c>
      <c r="G122" s="59" t="s">
        <v>67</v>
      </c>
      <c r="H122" s="103">
        <f>H123+H125</f>
        <v>650</v>
      </c>
      <c r="I122" s="103">
        <f>I123+I125</f>
        <v>88.9</v>
      </c>
      <c r="J122" s="78">
        <f t="shared" si="10"/>
        <v>13.676923076923078</v>
      </c>
    </row>
    <row r="123" spans="1:10" s="97" customFormat="1" ht="15" customHeight="1">
      <c r="A123" s="56"/>
      <c r="B123" s="56" t="s">
        <v>498</v>
      </c>
      <c r="C123" s="57">
        <v>992</v>
      </c>
      <c r="D123" s="58" t="s">
        <v>70</v>
      </c>
      <c r="E123" s="59" t="s">
        <v>73</v>
      </c>
      <c r="F123" s="57" t="s">
        <v>499</v>
      </c>
      <c r="G123" s="59" t="s">
        <v>67</v>
      </c>
      <c r="H123" s="103">
        <f>H124</f>
        <v>500</v>
      </c>
      <c r="I123" s="103">
        <f>I124</f>
        <v>81.7</v>
      </c>
      <c r="J123" s="78">
        <f t="shared" si="10"/>
        <v>16.340000000000003</v>
      </c>
    </row>
    <row r="124" spans="1:10" s="97" customFormat="1" ht="30.75" customHeight="1">
      <c r="A124" s="56"/>
      <c r="B124" s="56" t="s">
        <v>214</v>
      </c>
      <c r="C124" s="57">
        <v>992</v>
      </c>
      <c r="D124" s="58" t="s">
        <v>70</v>
      </c>
      <c r="E124" s="59" t="s">
        <v>73</v>
      </c>
      <c r="F124" s="57" t="s">
        <v>499</v>
      </c>
      <c r="G124" s="59" t="s">
        <v>215</v>
      </c>
      <c r="H124" s="103">
        <v>500</v>
      </c>
      <c r="I124" s="103">
        <v>81.7</v>
      </c>
      <c r="J124" s="78">
        <f t="shared" si="10"/>
        <v>16.340000000000003</v>
      </c>
    </row>
    <row r="125" spans="1:10" s="97" customFormat="1" ht="30.75" customHeight="1">
      <c r="A125" s="56"/>
      <c r="B125" s="56" t="s">
        <v>500</v>
      </c>
      <c r="C125" s="57">
        <v>992</v>
      </c>
      <c r="D125" s="58" t="s">
        <v>70</v>
      </c>
      <c r="E125" s="59" t="s">
        <v>73</v>
      </c>
      <c r="F125" s="57" t="s">
        <v>501</v>
      </c>
      <c r="G125" s="59" t="s">
        <v>67</v>
      </c>
      <c r="H125" s="103">
        <f>H126</f>
        <v>150</v>
      </c>
      <c r="I125" s="103">
        <f>I126</f>
        <v>7.2</v>
      </c>
      <c r="J125" s="78">
        <f t="shared" si="10"/>
        <v>4.8</v>
      </c>
    </row>
    <row r="126" spans="1:10" s="97" customFormat="1" ht="30.75" customHeight="1">
      <c r="A126" s="56"/>
      <c r="B126" s="56" t="s">
        <v>214</v>
      </c>
      <c r="C126" s="57">
        <v>992</v>
      </c>
      <c r="D126" s="58" t="s">
        <v>70</v>
      </c>
      <c r="E126" s="59" t="s">
        <v>73</v>
      </c>
      <c r="F126" s="57" t="s">
        <v>501</v>
      </c>
      <c r="G126" s="59" t="s">
        <v>215</v>
      </c>
      <c r="H126" s="103">
        <v>150</v>
      </c>
      <c r="I126" s="103">
        <v>7.2</v>
      </c>
      <c r="J126" s="78">
        <f t="shared" si="10"/>
        <v>4.8</v>
      </c>
    </row>
    <row r="127" spans="1:10" s="97" customFormat="1" ht="30.75" customHeight="1">
      <c r="A127" s="56"/>
      <c r="B127" s="56" t="s">
        <v>502</v>
      </c>
      <c r="C127" s="57">
        <v>992</v>
      </c>
      <c r="D127" s="58" t="s">
        <v>70</v>
      </c>
      <c r="E127" s="59" t="s">
        <v>73</v>
      </c>
      <c r="F127" s="57" t="s">
        <v>503</v>
      </c>
      <c r="G127" s="59" t="s">
        <v>67</v>
      </c>
      <c r="H127" s="103">
        <f>H128</f>
        <v>150</v>
      </c>
      <c r="I127" s="103">
        <f>I128</f>
        <v>0</v>
      </c>
      <c r="J127" s="78">
        <f t="shared" si="10"/>
        <v>0</v>
      </c>
    </row>
    <row r="128" spans="1:10" s="101" customFormat="1" ht="15.75" customHeight="1">
      <c r="A128" s="56"/>
      <c r="B128" s="56" t="s">
        <v>504</v>
      </c>
      <c r="C128" s="57">
        <v>992</v>
      </c>
      <c r="D128" s="58" t="s">
        <v>70</v>
      </c>
      <c r="E128" s="59" t="s">
        <v>73</v>
      </c>
      <c r="F128" s="57" t="s">
        <v>505</v>
      </c>
      <c r="G128" s="59" t="s">
        <v>67</v>
      </c>
      <c r="H128" s="103">
        <f>H129</f>
        <v>150</v>
      </c>
      <c r="I128" s="103">
        <f>I129</f>
        <v>0</v>
      </c>
      <c r="J128" s="78">
        <f t="shared" si="10"/>
        <v>0</v>
      </c>
    </row>
    <row r="129" spans="1:10" s="97" customFormat="1" ht="30" customHeight="1">
      <c r="A129" s="56"/>
      <c r="B129" s="56" t="s">
        <v>214</v>
      </c>
      <c r="C129" s="57">
        <v>992</v>
      </c>
      <c r="D129" s="58" t="s">
        <v>70</v>
      </c>
      <c r="E129" s="59" t="s">
        <v>73</v>
      </c>
      <c r="F129" s="57" t="s">
        <v>505</v>
      </c>
      <c r="G129" s="59" t="s">
        <v>215</v>
      </c>
      <c r="H129" s="103">
        <v>150</v>
      </c>
      <c r="I129" s="103">
        <v>0</v>
      </c>
      <c r="J129" s="78">
        <f t="shared" si="10"/>
        <v>0</v>
      </c>
    </row>
    <row r="130" spans="1:10" s="97" customFormat="1" ht="44.25" customHeight="1">
      <c r="A130" s="56"/>
      <c r="B130" s="56" t="s">
        <v>506</v>
      </c>
      <c r="C130" s="57">
        <v>992</v>
      </c>
      <c r="D130" s="58" t="s">
        <v>70</v>
      </c>
      <c r="E130" s="59" t="s">
        <v>73</v>
      </c>
      <c r="F130" s="57" t="s">
        <v>507</v>
      </c>
      <c r="G130" s="59" t="s">
        <v>67</v>
      </c>
      <c r="H130" s="103">
        <f>H131</f>
        <v>150</v>
      </c>
      <c r="I130" s="103">
        <f>I131</f>
        <v>0</v>
      </c>
      <c r="J130" s="78">
        <f t="shared" si="10"/>
        <v>0</v>
      </c>
    </row>
    <row r="131" spans="1:10" s="97" customFormat="1" ht="15.75" customHeight="1">
      <c r="A131" s="56"/>
      <c r="B131" s="56" t="s">
        <v>508</v>
      </c>
      <c r="C131" s="57">
        <v>992</v>
      </c>
      <c r="D131" s="58" t="s">
        <v>70</v>
      </c>
      <c r="E131" s="59" t="s">
        <v>73</v>
      </c>
      <c r="F131" s="57" t="s">
        <v>509</v>
      </c>
      <c r="G131" s="59" t="s">
        <v>67</v>
      </c>
      <c r="H131" s="103">
        <f>H132</f>
        <v>150</v>
      </c>
      <c r="I131" s="103">
        <f>I132</f>
        <v>0</v>
      </c>
      <c r="J131" s="78">
        <f t="shared" si="10"/>
        <v>0</v>
      </c>
    </row>
    <row r="132" spans="1:10" s="97" customFormat="1" ht="30.75" customHeight="1">
      <c r="A132" s="56"/>
      <c r="B132" s="56" t="s">
        <v>214</v>
      </c>
      <c r="C132" s="57">
        <v>992</v>
      </c>
      <c r="D132" s="58" t="s">
        <v>70</v>
      </c>
      <c r="E132" s="59" t="s">
        <v>73</v>
      </c>
      <c r="F132" s="57" t="s">
        <v>509</v>
      </c>
      <c r="G132" s="59" t="s">
        <v>215</v>
      </c>
      <c r="H132" s="103">
        <v>150</v>
      </c>
      <c r="I132" s="103">
        <v>0</v>
      </c>
      <c r="J132" s="78">
        <f t="shared" si="10"/>
        <v>0</v>
      </c>
    </row>
    <row r="133" spans="1:10" s="97" customFormat="1" ht="45.75" customHeight="1">
      <c r="A133" s="56"/>
      <c r="B133" s="56" t="s">
        <v>459</v>
      </c>
      <c r="C133" s="57">
        <v>992</v>
      </c>
      <c r="D133" s="58" t="s">
        <v>70</v>
      </c>
      <c r="E133" s="59" t="s">
        <v>73</v>
      </c>
      <c r="F133" s="57" t="s">
        <v>510</v>
      </c>
      <c r="G133" s="59" t="s">
        <v>67</v>
      </c>
      <c r="H133" s="103">
        <f>H134</f>
        <v>50</v>
      </c>
      <c r="I133" s="103">
        <f>I134</f>
        <v>0</v>
      </c>
      <c r="J133" s="78">
        <f t="shared" si="10"/>
        <v>0</v>
      </c>
    </row>
    <row r="134" spans="1:10" s="101" customFormat="1" ht="15" customHeight="1">
      <c r="A134" s="56"/>
      <c r="B134" s="56" t="s">
        <v>511</v>
      </c>
      <c r="C134" s="57">
        <v>992</v>
      </c>
      <c r="D134" s="58" t="s">
        <v>70</v>
      </c>
      <c r="E134" s="59" t="s">
        <v>73</v>
      </c>
      <c r="F134" s="57" t="s">
        <v>512</v>
      </c>
      <c r="G134" s="59" t="s">
        <v>67</v>
      </c>
      <c r="H134" s="103">
        <f>H135</f>
        <v>50</v>
      </c>
      <c r="I134" s="103">
        <f>I135</f>
        <v>0</v>
      </c>
      <c r="J134" s="78">
        <f t="shared" si="10"/>
        <v>0</v>
      </c>
    </row>
    <row r="135" spans="1:10" s="97" customFormat="1" ht="30.75" customHeight="1">
      <c r="A135" s="56"/>
      <c r="B135" s="56" t="s">
        <v>214</v>
      </c>
      <c r="C135" s="57">
        <v>992</v>
      </c>
      <c r="D135" s="58" t="s">
        <v>70</v>
      </c>
      <c r="E135" s="59" t="s">
        <v>73</v>
      </c>
      <c r="F135" s="57" t="s">
        <v>512</v>
      </c>
      <c r="G135" s="59" t="s">
        <v>215</v>
      </c>
      <c r="H135" s="103">
        <v>50</v>
      </c>
      <c r="I135" s="103">
        <v>0</v>
      </c>
      <c r="J135" s="78">
        <f t="shared" si="10"/>
        <v>0</v>
      </c>
    </row>
    <row r="136" spans="1:10" s="97" customFormat="1" ht="15.75" customHeight="1">
      <c r="A136" s="52" t="s">
        <v>78</v>
      </c>
      <c r="B136" s="52" t="s">
        <v>196</v>
      </c>
      <c r="C136" s="53">
        <v>992</v>
      </c>
      <c r="D136" s="54" t="s">
        <v>183</v>
      </c>
      <c r="E136" s="55" t="s">
        <v>66</v>
      </c>
      <c r="F136" s="55" t="s">
        <v>325</v>
      </c>
      <c r="G136" s="55" t="s">
        <v>67</v>
      </c>
      <c r="H136" s="102">
        <f aca="true" t="shared" si="12" ref="H136:I141">H137</f>
        <v>50</v>
      </c>
      <c r="I136" s="102">
        <f t="shared" si="12"/>
        <v>0</v>
      </c>
      <c r="J136" s="78">
        <f t="shared" si="10"/>
        <v>0</v>
      </c>
    </row>
    <row r="137" spans="1:10" s="97" customFormat="1" ht="15.75" customHeight="1">
      <c r="A137" s="56"/>
      <c r="B137" s="52" t="s">
        <v>277</v>
      </c>
      <c r="C137" s="53">
        <v>992</v>
      </c>
      <c r="D137" s="54" t="s">
        <v>183</v>
      </c>
      <c r="E137" s="55" t="s">
        <v>183</v>
      </c>
      <c r="F137" s="55" t="s">
        <v>325</v>
      </c>
      <c r="G137" s="55" t="s">
        <v>67</v>
      </c>
      <c r="H137" s="102">
        <f t="shared" si="12"/>
        <v>50</v>
      </c>
      <c r="I137" s="102">
        <f t="shared" si="12"/>
        <v>0</v>
      </c>
      <c r="J137" s="78">
        <f t="shared" si="10"/>
        <v>0</v>
      </c>
    </row>
    <row r="138" spans="1:10" s="97" customFormat="1" ht="45.75" customHeight="1">
      <c r="A138" s="56"/>
      <c r="B138" s="56" t="s">
        <v>250</v>
      </c>
      <c r="C138" s="57">
        <v>992</v>
      </c>
      <c r="D138" s="58" t="s">
        <v>183</v>
      </c>
      <c r="E138" s="59" t="s">
        <v>183</v>
      </c>
      <c r="F138" s="59" t="s">
        <v>513</v>
      </c>
      <c r="G138" s="59" t="s">
        <v>67</v>
      </c>
      <c r="H138" s="103">
        <f t="shared" si="12"/>
        <v>50</v>
      </c>
      <c r="I138" s="103">
        <f t="shared" si="12"/>
        <v>0</v>
      </c>
      <c r="J138" s="78">
        <f aca="true" t="shared" si="13" ref="J138:J193">I138/H138*100</f>
        <v>0</v>
      </c>
    </row>
    <row r="139" spans="1:10" s="97" customFormat="1" ht="60" customHeight="1">
      <c r="A139" s="56"/>
      <c r="B139" s="56" t="s">
        <v>401</v>
      </c>
      <c r="C139" s="57">
        <v>992</v>
      </c>
      <c r="D139" s="58" t="s">
        <v>183</v>
      </c>
      <c r="E139" s="59" t="s">
        <v>183</v>
      </c>
      <c r="F139" s="59" t="s">
        <v>162</v>
      </c>
      <c r="G139" s="59" t="s">
        <v>67</v>
      </c>
      <c r="H139" s="103">
        <f t="shared" si="12"/>
        <v>50</v>
      </c>
      <c r="I139" s="103">
        <f t="shared" si="12"/>
        <v>0</v>
      </c>
      <c r="J139" s="78">
        <f t="shared" si="13"/>
        <v>0</v>
      </c>
    </row>
    <row r="140" spans="1:10" s="97" customFormat="1" ht="15.75" customHeight="1">
      <c r="A140" s="56"/>
      <c r="B140" s="56" t="s">
        <v>514</v>
      </c>
      <c r="C140" s="57">
        <v>992</v>
      </c>
      <c r="D140" s="58" t="s">
        <v>183</v>
      </c>
      <c r="E140" s="59" t="s">
        <v>183</v>
      </c>
      <c r="F140" s="59" t="s">
        <v>515</v>
      </c>
      <c r="G140" s="59" t="s">
        <v>67</v>
      </c>
      <c r="H140" s="103">
        <f t="shared" si="12"/>
        <v>50</v>
      </c>
      <c r="I140" s="103">
        <f t="shared" si="12"/>
        <v>0</v>
      </c>
      <c r="J140" s="78">
        <f t="shared" si="13"/>
        <v>0</v>
      </c>
    </row>
    <row r="141" spans="1:10" s="97" customFormat="1" ht="30.75" customHeight="1">
      <c r="A141" s="56"/>
      <c r="B141" s="56" t="s">
        <v>516</v>
      </c>
      <c r="C141" s="57">
        <v>992</v>
      </c>
      <c r="D141" s="58" t="s">
        <v>183</v>
      </c>
      <c r="E141" s="59" t="s">
        <v>183</v>
      </c>
      <c r="F141" s="59" t="s">
        <v>517</v>
      </c>
      <c r="G141" s="59" t="s">
        <v>67</v>
      </c>
      <c r="H141" s="103">
        <f t="shared" si="12"/>
        <v>50</v>
      </c>
      <c r="I141" s="103">
        <f t="shared" si="12"/>
        <v>0</v>
      </c>
      <c r="J141" s="78">
        <f t="shared" si="13"/>
        <v>0</v>
      </c>
    </row>
    <row r="142" spans="1:10" s="97" customFormat="1" ht="90" customHeight="1">
      <c r="A142" s="56"/>
      <c r="B142" s="56" t="s">
        <v>212</v>
      </c>
      <c r="C142" s="57">
        <v>992</v>
      </c>
      <c r="D142" s="58" t="s">
        <v>183</v>
      </c>
      <c r="E142" s="59" t="s">
        <v>183</v>
      </c>
      <c r="F142" s="59" t="s">
        <v>517</v>
      </c>
      <c r="G142" s="59" t="s">
        <v>213</v>
      </c>
      <c r="H142" s="103">
        <v>50</v>
      </c>
      <c r="I142" s="103">
        <v>0</v>
      </c>
      <c r="J142" s="78">
        <f t="shared" si="13"/>
        <v>0</v>
      </c>
    </row>
    <row r="143" spans="1:10" s="97" customFormat="1" ht="15.75" customHeight="1">
      <c r="A143" s="52" t="s">
        <v>79</v>
      </c>
      <c r="B143" s="52" t="s">
        <v>230</v>
      </c>
      <c r="C143" s="53">
        <v>992</v>
      </c>
      <c r="D143" s="54" t="s">
        <v>71</v>
      </c>
      <c r="E143" s="55" t="s">
        <v>66</v>
      </c>
      <c r="F143" s="55" t="s">
        <v>325</v>
      </c>
      <c r="G143" s="55" t="s">
        <v>67</v>
      </c>
      <c r="H143" s="102">
        <f aca="true" t="shared" si="14" ref="H143:I145">H144</f>
        <v>11129.7</v>
      </c>
      <c r="I143" s="102">
        <f t="shared" si="14"/>
        <v>2868.5499999999997</v>
      </c>
      <c r="J143" s="78">
        <f t="shared" si="13"/>
        <v>25.77383038177129</v>
      </c>
    </row>
    <row r="144" spans="1:10" s="97" customFormat="1" ht="15.75" customHeight="1">
      <c r="A144" s="56"/>
      <c r="B144" s="52" t="s">
        <v>62</v>
      </c>
      <c r="C144" s="53">
        <v>992</v>
      </c>
      <c r="D144" s="54" t="s">
        <v>71</v>
      </c>
      <c r="E144" s="55" t="s">
        <v>65</v>
      </c>
      <c r="F144" s="55" t="s">
        <v>325</v>
      </c>
      <c r="G144" s="55" t="s">
        <v>67</v>
      </c>
      <c r="H144" s="102">
        <f t="shared" si="14"/>
        <v>11129.7</v>
      </c>
      <c r="I144" s="102">
        <f t="shared" si="14"/>
        <v>2868.5499999999997</v>
      </c>
      <c r="J144" s="78">
        <f t="shared" si="13"/>
        <v>25.77383038177129</v>
      </c>
    </row>
    <row r="145" spans="1:10" s="97" customFormat="1" ht="30.75" customHeight="1">
      <c r="A145" s="56"/>
      <c r="B145" s="56" t="s">
        <v>248</v>
      </c>
      <c r="C145" s="57">
        <v>992</v>
      </c>
      <c r="D145" s="58" t="s">
        <v>71</v>
      </c>
      <c r="E145" s="59" t="s">
        <v>65</v>
      </c>
      <c r="F145" s="59" t="s">
        <v>518</v>
      </c>
      <c r="G145" s="59" t="s">
        <v>67</v>
      </c>
      <c r="H145" s="103">
        <f t="shared" si="14"/>
        <v>11129.7</v>
      </c>
      <c r="I145" s="103">
        <f t="shared" si="14"/>
        <v>2868.5499999999997</v>
      </c>
      <c r="J145" s="78">
        <f t="shared" si="13"/>
        <v>25.77383038177129</v>
      </c>
    </row>
    <row r="146" spans="1:10" s="97" customFormat="1" ht="30.75" customHeight="1">
      <c r="A146" s="56"/>
      <c r="B146" s="56" t="s">
        <v>519</v>
      </c>
      <c r="C146" s="57">
        <v>992</v>
      </c>
      <c r="D146" s="58" t="s">
        <v>71</v>
      </c>
      <c r="E146" s="59" t="s">
        <v>65</v>
      </c>
      <c r="F146" s="59" t="s">
        <v>520</v>
      </c>
      <c r="G146" s="59" t="s">
        <v>67</v>
      </c>
      <c r="H146" s="103">
        <f>H147+H152+H162+H165</f>
        <v>11129.7</v>
      </c>
      <c r="I146" s="103">
        <f>I147+I152+I162+I165</f>
        <v>2868.5499999999997</v>
      </c>
      <c r="J146" s="78">
        <f t="shared" si="13"/>
        <v>25.77383038177129</v>
      </c>
    </row>
    <row r="147" spans="1:10" s="101" customFormat="1" ht="60.75" customHeight="1">
      <c r="A147" s="56"/>
      <c r="B147" s="56" t="s">
        <v>521</v>
      </c>
      <c r="C147" s="57">
        <v>992</v>
      </c>
      <c r="D147" s="58" t="s">
        <v>71</v>
      </c>
      <c r="E147" s="59" t="s">
        <v>65</v>
      </c>
      <c r="F147" s="59" t="s">
        <v>522</v>
      </c>
      <c r="G147" s="59" t="s">
        <v>67</v>
      </c>
      <c r="H147" s="103">
        <f>H148</f>
        <v>3988.5999999999995</v>
      </c>
      <c r="I147" s="103">
        <f>I148</f>
        <v>1121.05</v>
      </c>
      <c r="J147" s="78">
        <f t="shared" si="13"/>
        <v>28.10635310635311</v>
      </c>
    </row>
    <row r="148" spans="1:10" s="97" customFormat="1" ht="45.75" customHeight="1">
      <c r="A148" s="56"/>
      <c r="B148" s="56" t="s">
        <v>200</v>
      </c>
      <c r="C148" s="57">
        <v>992</v>
      </c>
      <c r="D148" s="58" t="s">
        <v>71</v>
      </c>
      <c r="E148" s="59" t="s">
        <v>65</v>
      </c>
      <c r="F148" s="59" t="s">
        <v>523</v>
      </c>
      <c r="G148" s="59" t="s">
        <v>67</v>
      </c>
      <c r="H148" s="103">
        <f>SUM(H149:H151)</f>
        <v>3988.5999999999995</v>
      </c>
      <c r="I148" s="103">
        <f>SUM(I149:I151)</f>
        <v>1121.05</v>
      </c>
      <c r="J148" s="78">
        <f t="shared" si="13"/>
        <v>28.10635310635311</v>
      </c>
    </row>
    <row r="149" spans="1:10" s="97" customFormat="1" ht="90" customHeight="1">
      <c r="A149" s="56"/>
      <c r="B149" s="56" t="s">
        <v>212</v>
      </c>
      <c r="C149" s="57">
        <v>992</v>
      </c>
      <c r="D149" s="58" t="s">
        <v>71</v>
      </c>
      <c r="E149" s="59" t="s">
        <v>65</v>
      </c>
      <c r="F149" s="59" t="s">
        <v>523</v>
      </c>
      <c r="G149" s="59" t="s">
        <v>213</v>
      </c>
      <c r="H149" s="103">
        <f>4151.2-991.9</f>
        <v>3159.2999999999997</v>
      </c>
      <c r="I149" s="137">
        <v>738.31</v>
      </c>
      <c r="J149" s="78">
        <f t="shared" si="13"/>
        <v>23.369417275978858</v>
      </c>
    </row>
    <row r="150" spans="1:10" s="97" customFormat="1" ht="45.75" customHeight="1">
      <c r="A150" s="56"/>
      <c r="B150" s="56" t="s">
        <v>289</v>
      </c>
      <c r="C150" s="57">
        <v>992</v>
      </c>
      <c r="D150" s="58" t="s">
        <v>71</v>
      </c>
      <c r="E150" s="59" t="s">
        <v>65</v>
      </c>
      <c r="F150" s="59" t="s">
        <v>523</v>
      </c>
      <c r="G150" s="59" t="s">
        <v>215</v>
      </c>
      <c r="H150" s="103">
        <f>605.3+199</f>
        <v>804.3</v>
      </c>
      <c r="I150" s="137">
        <v>376.34</v>
      </c>
      <c r="J150" s="78">
        <f t="shared" si="13"/>
        <v>46.79099838368768</v>
      </c>
    </row>
    <row r="151" spans="1:10" s="97" customFormat="1" ht="15" customHeight="1">
      <c r="A151" s="56"/>
      <c r="B151" s="56" t="s">
        <v>216</v>
      </c>
      <c r="C151" s="57">
        <v>992</v>
      </c>
      <c r="D151" s="58" t="s">
        <v>71</v>
      </c>
      <c r="E151" s="59" t="s">
        <v>65</v>
      </c>
      <c r="F151" s="59" t="s">
        <v>523</v>
      </c>
      <c r="G151" s="59" t="s">
        <v>217</v>
      </c>
      <c r="H151" s="103">
        <v>25</v>
      </c>
      <c r="I151" s="103">
        <v>6.4</v>
      </c>
      <c r="J151" s="78">
        <f t="shared" si="13"/>
        <v>25.6</v>
      </c>
    </row>
    <row r="152" spans="1:10" s="97" customFormat="1" ht="15" customHeight="1">
      <c r="A152" s="56"/>
      <c r="B152" s="56" t="s">
        <v>524</v>
      </c>
      <c r="C152" s="57">
        <v>992</v>
      </c>
      <c r="D152" s="58" t="s">
        <v>71</v>
      </c>
      <c r="E152" s="59" t="s">
        <v>65</v>
      </c>
      <c r="F152" s="59" t="s">
        <v>525</v>
      </c>
      <c r="G152" s="59" t="s">
        <v>67</v>
      </c>
      <c r="H152" s="103">
        <f>H153+H156+H159</f>
        <v>6400.9</v>
      </c>
      <c r="I152" s="103">
        <f>I153+I156+I159</f>
        <v>1569.8999999999999</v>
      </c>
      <c r="J152" s="78">
        <f t="shared" si="13"/>
        <v>24.526238497711258</v>
      </c>
    </row>
    <row r="153" spans="1:10" s="97" customFormat="1" ht="75.75" customHeight="1" hidden="1">
      <c r="A153" s="56"/>
      <c r="B153" s="56" t="s">
        <v>526</v>
      </c>
      <c r="C153" s="57">
        <v>992</v>
      </c>
      <c r="D153" s="58" t="s">
        <v>71</v>
      </c>
      <c r="E153" s="59" t="s">
        <v>65</v>
      </c>
      <c r="F153" s="59" t="s">
        <v>527</v>
      </c>
      <c r="G153" s="59" t="s">
        <v>67</v>
      </c>
      <c r="H153" s="103">
        <f>SUM(H154:H155)</f>
        <v>0</v>
      </c>
      <c r="I153" s="103">
        <f>SUM(I154:I155)</f>
        <v>0</v>
      </c>
      <c r="J153" s="78" t="e">
        <f t="shared" si="13"/>
        <v>#DIV/0!</v>
      </c>
    </row>
    <row r="154" spans="1:10" s="97" customFormat="1" ht="90.75" customHeight="1" hidden="1">
      <c r="A154" s="56"/>
      <c r="B154" s="56" t="s">
        <v>212</v>
      </c>
      <c r="C154" s="57">
        <v>992</v>
      </c>
      <c r="D154" s="58" t="s">
        <v>71</v>
      </c>
      <c r="E154" s="59" t="s">
        <v>65</v>
      </c>
      <c r="F154" s="59" t="s">
        <v>527</v>
      </c>
      <c r="G154" s="59" t="s">
        <v>213</v>
      </c>
      <c r="H154" s="103">
        <f>(2883.7+1077.9)-(2883.7+1077.9)</f>
        <v>0</v>
      </c>
      <c r="I154" s="135">
        <v>0</v>
      </c>
      <c r="J154" s="78" t="e">
        <f t="shared" si="13"/>
        <v>#DIV/0!</v>
      </c>
    </row>
    <row r="155" spans="1:10" s="97" customFormat="1" ht="15.75" customHeight="1" hidden="1">
      <c r="A155" s="56"/>
      <c r="B155" s="56" t="s">
        <v>219</v>
      </c>
      <c r="C155" s="57">
        <v>992</v>
      </c>
      <c r="D155" s="58" t="s">
        <v>71</v>
      </c>
      <c r="E155" s="59" t="s">
        <v>65</v>
      </c>
      <c r="F155" s="62" t="s">
        <v>527</v>
      </c>
      <c r="G155" s="63" t="s">
        <v>220</v>
      </c>
      <c r="H155" s="103">
        <f>(761.7+328.1)-(761.7+328.1)</f>
        <v>0</v>
      </c>
      <c r="I155" s="135">
        <v>0</v>
      </c>
      <c r="J155" s="78" t="e">
        <f t="shared" si="13"/>
        <v>#DIV/0!</v>
      </c>
    </row>
    <row r="156" spans="1:10" s="97" customFormat="1" ht="61.5" customHeight="1">
      <c r="A156" s="56"/>
      <c r="B156" s="56" t="s">
        <v>163</v>
      </c>
      <c r="C156" s="57">
        <v>992</v>
      </c>
      <c r="D156" s="58" t="s">
        <v>71</v>
      </c>
      <c r="E156" s="59" t="s">
        <v>65</v>
      </c>
      <c r="F156" s="62" t="s">
        <v>164</v>
      </c>
      <c r="G156" s="63" t="s">
        <v>67</v>
      </c>
      <c r="H156" s="105">
        <f>SUM(H157:H158)</f>
        <v>5051.4</v>
      </c>
      <c r="I156" s="105">
        <f>SUM(I157:I158)</f>
        <v>1247.1</v>
      </c>
      <c r="J156" s="78">
        <f t="shared" si="13"/>
        <v>24.688205250029693</v>
      </c>
    </row>
    <row r="157" spans="1:10" s="97" customFormat="1" ht="90.75" customHeight="1">
      <c r="A157" s="56"/>
      <c r="B157" s="56" t="s">
        <v>212</v>
      </c>
      <c r="C157" s="57">
        <v>992</v>
      </c>
      <c r="D157" s="58" t="s">
        <v>71</v>
      </c>
      <c r="E157" s="59" t="s">
        <v>65</v>
      </c>
      <c r="F157" s="62" t="s">
        <v>164</v>
      </c>
      <c r="G157" s="63" t="s">
        <v>213</v>
      </c>
      <c r="H157" s="105">
        <f>0+(2883.7+1077.9)</f>
        <v>3961.6</v>
      </c>
      <c r="I157" s="105">
        <v>974.6</v>
      </c>
      <c r="J157" s="78">
        <f t="shared" si="13"/>
        <v>24.601171243941845</v>
      </c>
    </row>
    <row r="158" spans="1:10" s="97" customFormat="1" ht="15" customHeight="1">
      <c r="A158" s="56"/>
      <c r="B158" s="56" t="s">
        <v>219</v>
      </c>
      <c r="C158" s="57">
        <v>992</v>
      </c>
      <c r="D158" s="58" t="s">
        <v>71</v>
      </c>
      <c r="E158" s="59" t="s">
        <v>65</v>
      </c>
      <c r="F158" s="62" t="s">
        <v>164</v>
      </c>
      <c r="G158" s="63" t="s">
        <v>220</v>
      </c>
      <c r="H158" s="105">
        <f>0+(761.7+328.1)</f>
        <v>1089.8000000000002</v>
      </c>
      <c r="I158" s="105">
        <v>272.5</v>
      </c>
      <c r="J158" s="78">
        <f t="shared" si="13"/>
        <v>25.004587997797756</v>
      </c>
    </row>
    <row r="159" spans="1:10" s="97" customFormat="1" ht="59.25" customHeight="1">
      <c r="A159" s="56"/>
      <c r="B159" s="56" t="s">
        <v>166</v>
      </c>
      <c r="C159" s="57">
        <v>992</v>
      </c>
      <c r="D159" s="58" t="s">
        <v>71</v>
      </c>
      <c r="E159" s="59" t="s">
        <v>65</v>
      </c>
      <c r="F159" s="59" t="s">
        <v>167</v>
      </c>
      <c r="G159" s="59" t="s">
        <v>67</v>
      </c>
      <c r="H159" s="103">
        <f>SUM(H160:H161)</f>
        <v>1349.5</v>
      </c>
      <c r="I159" s="103">
        <f>SUM(I160:I161)</f>
        <v>322.8</v>
      </c>
      <c r="J159" s="78">
        <f t="shared" si="13"/>
        <v>23.919970359392366</v>
      </c>
    </row>
    <row r="160" spans="1:10" s="97" customFormat="1" ht="90.75" customHeight="1">
      <c r="A160" s="56"/>
      <c r="B160" s="56" t="s">
        <v>212</v>
      </c>
      <c r="C160" s="57">
        <v>992</v>
      </c>
      <c r="D160" s="58" t="s">
        <v>71</v>
      </c>
      <c r="E160" s="59" t="s">
        <v>65</v>
      </c>
      <c r="F160" s="59" t="s">
        <v>167</v>
      </c>
      <c r="G160" s="59" t="s">
        <v>213</v>
      </c>
      <c r="H160" s="103">
        <f>0+(93.9+991.9)</f>
        <v>1085.8</v>
      </c>
      <c r="I160" s="103">
        <v>256.8</v>
      </c>
      <c r="J160" s="78">
        <f t="shared" si="13"/>
        <v>23.650764413335793</v>
      </c>
    </row>
    <row r="161" spans="1:10" s="97" customFormat="1" ht="15.75" customHeight="1">
      <c r="A161" s="56"/>
      <c r="B161" s="56" t="s">
        <v>219</v>
      </c>
      <c r="C161" s="57">
        <v>992</v>
      </c>
      <c r="D161" s="58" t="s">
        <v>71</v>
      </c>
      <c r="E161" s="59" t="s">
        <v>65</v>
      </c>
      <c r="F161" s="62" t="s">
        <v>167</v>
      </c>
      <c r="G161" s="63" t="s">
        <v>220</v>
      </c>
      <c r="H161" s="105">
        <f>0+263.7</f>
        <v>263.7</v>
      </c>
      <c r="I161" s="105">
        <v>66</v>
      </c>
      <c r="J161" s="78">
        <f t="shared" si="13"/>
        <v>25.02844141069397</v>
      </c>
    </row>
    <row r="162" spans="1:10" s="97" customFormat="1" ht="45" customHeight="1">
      <c r="A162" s="56"/>
      <c r="B162" s="56" t="s">
        <v>528</v>
      </c>
      <c r="C162" s="57">
        <v>992</v>
      </c>
      <c r="D162" s="58" t="s">
        <v>71</v>
      </c>
      <c r="E162" s="59" t="s">
        <v>65</v>
      </c>
      <c r="F162" s="62" t="s">
        <v>529</v>
      </c>
      <c r="G162" s="59" t="s">
        <v>67</v>
      </c>
      <c r="H162" s="103">
        <f>H163</f>
        <v>30</v>
      </c>
      <c r="I162" s="103">
        <f>I163</f>
        <v>0</v>
      </c>
      <c r="J162" s="78">
        <f t="shared" si="13"/>
        <v>0</v>
      </c>
    </row>
    <row r="163" spans="1:10" s="97" customFormat="1" ht="45" customHeight="1">
      <c r="A163" s="56"/>
      <c r="B163" s="56" t="s">
        <v>204</v>
      </c>
      <c r="C163" s="57">
        <v>992</v>
      </c>
      <c r="D163" s="58" t="s">
        <v>71</v>
      </c>
      <c r="E163" s="59" t="s">
        <v>65</v>
      </c>
      <c r="F163" s="62" t="s">
        <v>530</v>
      </c>
      <c r="G163" s="59" t="s">
        <v>67</v>
      </c>
      <c r="H163" s="103">
        <f>H164</f>
        <v>30</v>
      </c>
      <c r="I163" s="103">
        <f>I164</f>
        <v>0</v>
      </c>
      <c r="J163" s="78">
        <f t="shared" si="13"/>
        <v>0</v>
      </c>
    </row>
    <row r="164" spans="1:10" s="97" customFormat="1" ht="45" customHeight="1">
      <c r="A164" s="56"/>
      <c r="B164" s="56" t="s">
        <v>289</v>
      </c>
      <c r="C164" s="57">
        <v>992</v>
      </c>
      <c r="D164" s="58" t="s">
        <v>71</v>
      </c>
      <c r="E164" s="59" t="s">
        <v>65</v>
      </c>
      <c r="F164" s="62" t="s">
        <v>530</v>
      </c>
      <c r="G164" s="59" t="s">
        <v>215</v>
      </c>
      <c r="H164" s="103">
        <v>30</v>
      </c>
      <c r="I164" s="103">
        <v>0</v>
      </c>
      <c r="J164" s="78">
        <f t="shared" si="13"/>
        <v>0</v>
      </c>
    </row>
    <row r="165" spans="1:10" s="97" customFormat="1" ht="30" customHeight="1">
      <c r="A165" s="56"/>
      <c r="B165" s="64" t="s">
        <v>231</v>
      </c>
      <c r="C165" s="57">
        <v>992</v>
      </c>
      <c r="D165" s="58" t="s">
        <v>71</v>
      </c>
      <c r="E165" s="59" t="s">
        <v>65</v>
      </c>
      <c r="F165" s="62" t="s">
        <v>531</v>
      </c>
      <c r="G165" s="63" t="s">
        <v>67</v>
      </c>
      <c r="H165" s="105">
        <f>H166</f>
        <v>710.2</v>
      </c>
      <c r="I165" s="105">
        <f>I166</f>
        <v>177.6</v>
      </c>
      <c r="J165" s="78">
        <f t="shared" si="13"/>
        <v>25.00704027034638</v>
      </c>
    </row>
    <row r="166" spans="1:10" s="97" customFormat="1" ht="102" customHeight="1">
      <c r="A166" s="56"/>
      <c r="B166" s="64" t="s">
        <v>532</v>
      </c>
      <c r="C166" s="57">
        <v>992</v>
      </c>
      <c r="D166" s="58" t="s">
        <v>71</v>
      </c>
      <c r="E166" s="59" t="s">
        <v>65</v>
      </c>
      <c r="F166" s="62" t="s">
        <v>533</v>
      </c>
      <c r="G166" s="63" t="s">
        <v>67</v>
      </c>
      <c r="H166" s="105">
        <f>H167</f>
        <v>710.2</v>
      </c>
      <c r="I166" s="105">
        <f>I167</f>
        <v>177.6</v>
      </c>
      <c r="J166" s="78">
        <f t="shared" si="13"/>
        <v>25.00704027034638</v>
      </c>
    </row>
    <row r="167" spans="1:10" s="97" customFormat="1" ht="16.5" customHeight="1">
      <c r="A167" s="56"/>
      <c r="B167" s="56" t="s">
        <v>219</v>
      </c>
      <c r="C167" s="57">
        <v>992</v>
      </c>
      <c r="D167" s="58" t="s">
        <v>71</v>
      </c>
      <c r="E167" s="59" t="s">
        <v>65</v>
      </c>
      <c r="F167" s="62" t="s">
        <v>533</v>
      </c>
      <c r="G167" s="63" t="s">
        <v>220</v>
      </c>
      <c r="H167" s="105">
        <f>973.9-263.7</f>
        <v>710.2</v>
      </c>
      <c r="I167" s="105">
        <v>177.6</v>
      </c>
      <c r="J167" s="78">
        <f t="shared" si="13"/>
        <v>25.00704027034638</v>
      </c>
    </row>
    <row r="168" spans="1:10" s="97" customFormat="1" ht="14.25" customHeight="1">
      <c r="A168" s="52" t="s">
        <v>80</v>
      </c>
      <c r="B168" s="52" t="s">
        <v>63</v>
      </c>
      <c r="C168" s="53">
        <v>992</v>
      </c>
      <c r="D168" s="65">
        <v>10</v>
      </c>
      <c r="E168" s="55" t="s">
        <v>66</v>
      </c>
      <c r="F168" s="66" t="s">
        <v>325</v>
      </c>
      <c r="G168" s="55" t="s">
        <v>67</v>
      </c>
      <c r="H168" s="102">
        <f>SUM(H169,H175)</f>
        <v>102</v>
      </c>
      <c r="I168" s="102">
        <f>SUM(I169,I175)</f>
        <v>26.3</v>
      </c>
      <c r="J168" s="78">
        <f t="shared" si="13"/>
        <v>25.7843137254902</v>
      </c>
    </row>
    <row r="169" spans="1:10" s="97" customFormat="1" ht="14.25" customHeight="1">
      <c r="A169" s="56"/>
      <c r="B169" s="52" t="s">
        <v>81</v>
      </c>
      <c r="C169" s="53">
        <v>992</v>
      </c>
      <c r="D169" s="65">
        <v>10</v>
      </c>
      <c r="E169" s="55" t="s">
        <v>65</v>
      </c>
      <c r="F169" s="66" t="s">
        <v>325</v>
      </c>
      <c r="G169" s="55" t="s">
        <v>67</v>
      </c>
      <c r="H169" s="102">
        <f>H173</f>
        <v>74</v>
      </c>
      <c r="I169" s="102">
        <f>I173</f>
        <v>18.3</v>
      </c>
      <c r="J169" s="78">
        <f t="shared" si="13"/>
        <v>24.72972972972973</v>
      </c>
    </row>
    <row r="170" spans="1:10" s="97" customFormat="1" ht="46.5" customHeight="1">
      <c r="A170" s="56"/>
      <c r="B170" s="56" t="s">
        <v>249</v>
      </c>
      <c r="C170" s="57">
        <v>992</v>
      </c>
      <c r="D170" s="67">
        <v>10</v>
      </c>
      <c r="E170" s="59" t="s">
        <v>65</v>
      </c>
      <c r="F170" s="68" t="s">
        <v>343</v>
      </c>
      <c r="G170" s="69" t="s">
        <v>67</v>
      </c>
      <c r="H170" s="103">
        <f>H172</f>
        <v>74</v>
      </c>
      <c r="I170" s="103">
        <f>I172</f>
        <v>18.3</v>
      </c>
      <c r="J170" s="78">
        <f t="shared" si="13"/>
        <v>24.72972972972973</v>
      </c>
    </row>
    <row r="171" spans="1:10" s="97" customFormat="1" ht="30.75" customHeight="1">
      <c r="A171" s="56"/>
      <c r="B171" s="56" t="s">
        <v>222</v>
      </c>
      <c r="C171" s="57">
        <v>992</v>
      </c>
      <c r="D171" s="67">
        <v>10</v>
      </c>
      <c r="E171" s="59" t="s">
        <v>65</v>
      </c>
      <c r="F171" s="68" t="s">
        <v>344</v>
      </c>
      <c r="G171" s="69" t="s">
        <v>67</v>
      </c>
      <c r="H171" s="103">
        <f>H173</f>
        <v>74</v>
      </c>
      <c r="I171" s="103">
        <f>I173</f>
        <v>18.3</v>
      </c>
      <c r="J171" s="78">
        <f t="shared" si="13"/>
        <v>24.72972972972973</v>
      </c>
    </row>
    <row r="172" spans="1:10" s="97" customFormat="1" ht="75.75" customHeight="1">
      <c r="A172" s="56"/>
      <c r="B172" s="70" t="s">
        <v>534</v>
      </c>
      <c r="C172" s="57">
        <v>992</v>
      </c>
      <c r="D172" s="67">
        <v>10</v>
      </c>
      <c r="E172" s="59" t="s">
        <v>65</v>
      </c>
      <c r="F172" s="68" t="s">
        <v>535</v>
      </c>
      <c r="G172" s="69" t="s">
        <v>67</v>
      </c>
      <c r="H172" s="103">
        <f>H173</f>
        <v>74</v>
      </c>
      <c r="I172" s="103">
        <f>I173</f>
        <v>18.3</v>
      </c>
      <c r="J172" s="78">
        <f t="shared" si="13"/>
        <v>24.72972972972973</v>
      </c>
    </row>
    <row r="173" spans="1:10" s="97" customFormat="1" ht="77.25" customHeight="1">
      <c r="A173" s="56"/>
      <c r="B173" s="71" t="s">
        <v>536</v>
      </c>
      <c r="C173" s="57">
        <v>992</v>
      </c>
      <c r="D173" s="67">
        <v>10</v>
      </c>
      <c r="E173" s="59" t="s">
        <v>65</v>
      </c>
      <c r="F173" s="68" t="s">
        <v>537</v>
      </c>
      <c r="G173" s="69" t="s">
        <v>67</v>
      </c>
      <c r="H173" s="103">
        <f>H174</f>
        <v>74</v>
      </c>
      <c r="I173" s="103">
        <f>I174</f>
        <v>18.3</v>
      </c>
      <c r="J173" s="78">
        <f t="shared" si="13"/>
        <v>24.72972972972973</v>
      </c>
    </row>
    <row r="174" spans="1:10" s="97" customFormat="1" ht="29.25" customHeight="1">
      <c r="A174" s="56"/>
      <c r="B174" s="56" t="s">
        <v>223</v>
      </c>
      <c r="C174" s="57">
        <v>992</v>
      </c>
      <c r="D174" s="67">
        <v>10</v>
      </c>
      <c r="E174" s="59" t="s">
        <v>65</v>
      </c>
      <c r="F174" s="68" t="s">
        <v>537</v>
      </c>
      <c r="G174" s="69" t="s">
        <v>224</v>
      </c>
      <c r="H174" s="103">
        <v>74</v>
      </c>
      <c r="I174" s="103">
        <v>18.3</v>
      </c>
      <c r="J174" s="78">
        <f t="shared" si="13"/>
        <v>24.72972972972973</v>
      </c>
    </row>
    <row r="175" spans="1:10" s="97" customFormat="1" ht="14.25" customHeight="1">
      <c r="A175" s="52"/>
      <c r="B175" s="52" t="s">
        <v>64</v>
      </c>
      <c r="C175" s="53">
        <v>992</v>
      </c>
      <c r="D175" s="65">
        <v>10</v>
      </c>
      <c r="E175" s="55" t="s">
        <v>73</v>
      </c>
      <c r="F175" s="66" t="s">
        <v>168</v>
      </c>
      <c r="G175" s="55" t="s">
        <v>67</v>
      </c>
      <c r="H175" s="102">
        <f>H178</f>
        <v>28</v>
      </c>
      <c r="I175" s="102">
        <f>I178</f>
        <v>8</v>
      </c>
      <c r="J175" s="78">
        <f t="shared" si="13"/>
        <v>28.57142857142857</v>
      </c>
    </row>
    <row r="176" spans="1:10" s="97" customFormat="1" ht="45" customHeight="1">
      <c r="A176" s="56"/>
      <c r="B176" s="56" t="s">
        <v>249</v>
      </c>
      <c r="C176" s="57">
        <v>992</v>
      </c>
      <c r="D176" s="72">
        <v>10</v>
      </c>
      <c r="E176" s="73" t="s">
        <v>73</v>
      </c>
      <c r="F176" s="74" t="s">
        <v>343</v>
      </c>
      <c r="G176" s="73" t="s">
        <v>67</v>
      </c>
      <c r="H176" s="103">
        <f aca="true" t="shared" si="15" ref="H176:I179">H177</f>
        <v>28</v>
      </c>
      <c r="I176" s="103">
        <f t="shared" si="15"/>
        <v>8</v>
      </c>
      <c r="J176" s="78">
        <f t="shared" si="13"/>
        <v>28.57142857142857</v>
      </c>
    </row>
    <row r="177" spans="1:10" s="97" customFormat="1" ht="30.75" customHeight="1">
      <c r="A177" s="56"/>
      <c r="B177" s="56" t="s">
        <v>222</v>
      </c>
      <c r="C177" s="57">
        <v>992</v>
      </c>
      <c r="D177" s="72">
        <v>10</v>
      </c>
      <c r="E177" s="73" t="s">
        <v>73</v>
      </c>
      <c r="F177" s="74" t="s">
        <v>344</v>
      </c>
      <c r="G177" s="73" t="s">
        <v>67</v>
      </c>
      <c r="H177" s="103">
        <f t="shared" si="15"/>
        <v>28</v>
      </c>
      <c r="I177" s="103">
        <f t="shared" si="15"/>
        <v>8</v>
      </c>
      <c r="J177" s="78">
        <f t="shared" si="13"/>
        <v>28.57142857142857</v>
      </c>
    </row>
    <row r="178" spans="1:10" s="97" customFormat="1" ht="45.75" customHeight="1">
      <c r="A178" s="56"/>
      <c r="B178" s="56" t="s">
        <v>345</v>
      </c>
      <c r="C178" s="57">
        <v>992</v>
      </c>
      <c r="D178" s="72">
        <v>10</v>
      </c>
      <c r="E178" s="73" t="s">
        <v>73</v>
      </c>
      <c r="F178" s="74" t="s">
        <v>346</v>
      </c>
      <c r="G178" s="73" t="s">
        <v>67</v>
      </c>
      <c r="H178" s="103">
        <f t="shared" si="15"/>
        <v>28</v>
      </c>
      <c r="I178" s="103">
        <f t="shared" si="15"/>
        <v>8</v>
      </c>
      <c r="J178" s="78">
        <f t="shared" si="13"/>
        <v>28.57142857142857</v>
      </c>
    </row>
    <row r="179" spans="1:10" s="97" customFormat="1" ht="60.75" customHeight="1">
      <c r="A179" s="56"/>
      <c r="B179" s="56" t="s">
        <v>170</v>
      </c>
      <c r="C179" s="57">
        <v>992</v>
      </c>
      <c r="D179" s="72">
        <v>10</v>
      </c>
      <c r="E179" s="73" t="s">
        <v>73</v>
      </c>
      <c r="F179" s="74" t="s">
        <v>538</v>
      </c>
      <c r="G179" s="73" t="s">
        <v>67</v>
      </c>
      <c r="H179" s="103">
        <f t="shared" si="15"/>
        <v>28</v>
      </c>
      <c r="I179" s="103">
        <f t="shared" si="15"/>
        <v>8</v>
      </c>
      <c r="J179" s="78">
        <f t="shared" si="13"/>
        <v>28.57142857142857</v>
      </c>
    </row>
    <row r="180" spans="1:10" s="97" customFormat="1" ht="29.25" customHeight="1">
      <c r="A180" s="56"/>
      <c r="B180" s="56" t="s">
        <v>223</v>
      </c>
      <c r="C180" s="57">
        <v>992</v>
      </c>
      <c r="D180" s="75">
        <v>10</v>
      </c>
      <c r="E180" s="76" t="s">
        <v>73</v>
      </c>
      <c r="F180" s="74" t="s">
        <v>538</v>
      </c>
      <c r="G180" s="76" t="s">
        <v>224</v>
      </c>
      <c r="H180" s="139">
        <v>28</v>
      </c>
      <c r="I180" s="139">
        <v>8</v>
      </c>
      <c r="J180" s="78">
        <f t="shared" si="13"/>
        <v>28.57142857142857</v>
      </c>
    </row>
    <row r="181" spans="1:10" s="97" customFormat="1" ht="15.75" customHeight="1">
      <c r="A181" s="52" t="s">
        <v>197</v>
      </c>
      <c r="B181" s="52" t="s">
        <v>135</v>
      </c>
      <c r="C181" s="53">
        <v>992</v>
      </c>
      <c r="D181" s="54" t="s">
        <v>109</v>
      </c>
      <c r="E181" s="55" t="s">
        <v>66</v>
      </c>
      <c r="F181" s="66" t="s">
        <v>325</v>
      </c>
      <c r="G181" s="55" t="s">
        <v>67</v>
      </c>
      <c r="H181" s="102">
        <f aca="true" t="shared" si="16" ref="H181:I186">H182</f>
        <v>50</v>
      </c>
      <c r="I181" s="102">
        <f t="shared" si="16"/>
        <v>0</v>
      </c>
      <c r="J181" s="78">
        <f t="shared" si="13"/>
        <v>0</v>
      </c>
    </row>
    <row r="182" spans="1:10" s="97" customFormat="1" ht="15.75" customHeight="1">
      <c r="A182" s="52"/>
      <c r="B182" s="77" t="s">
        <v>138</v>
      </c>
      <c r="C182" s="53">
        <v>992</v>
      </c>
      <c r="D182" s="54" t="s">
        <v>109</v>
      </c>
      <c r="E182" s="55" t="s">
        <v>65</v>
      </c>
      <c r="F182" s="66" t="s">
        <v>325</v>
      </c>
      <c r="G182" s="55" t="s">
        <v>67</v>
      </c>
      <c r="H182" s="102">
        <f t="shared" si="16"/>
        <v>50</v>
      </c>
      <c r="I182" s="102">
        <f t="shared" si="16"/>
        <v>0</v>
      </c>
      <c r="J182" s="78">
        <f t="shared" si="13"/>
        <v>0</v>
      </c>
    </row>
    <row r="183" spans="1:10" s="97" customFormat="1" ht="45.75" customHeight="1">
      <c r="A183" s="52"/>
      <c r="B183" s="68" t="s">
        <v>539</v>
      </c>
      <c r="C183" s="57">
        <v>992</v>
      </c>
      <c r="D183" s="58" t="s">
        <v>109</v>
      </c>
      <c r="E183" s="59" t="s">
        <v>65</v>
      </c>
      <c r="F183" s="59" t="s">
        <v>540</v>
      </c>
      <c r="G183" s="59" t="s">
        <v>67</v>
      </c>
      <c r="H183" s="103">
        <f t="shared" si="16"/>
        <v>50</v>
      </c>
      <c r="I183" s="103">
        <f t="shared" si="16"/>
        <v>0</v>
      </c>
      <c r="J183" s="78">
        <f t="shared" si="13"/>
        <v>0</v>
      </c>
    </row>
    <row r="184" spans="1:10" s="97" customFormat="1" ht="45.75" customHeight="1">
      <c r="A184" s="52"/>
      <c r="B184" s="68" t="s">
        <v>541</v>
      </c>
      <c r="C184" s="57">
        <v>992</v>
      </c>
      <c r="D184" s="58" t="s">
        <v>109</v>
      </c>
      <c r="E184" s="59" t="s">
        <v>65</v>
      </c>
      <c r="F184" s="59" t="s">
        <v>0</v>
      </c>
      <c r="G184" s="59" t="s">
        <v>67</v>
      </c>
      <c r="H184" s="103">
        <f t="shared" si="16"/>
        <v>50</v>
      </c>
      <c r="I184" s="103">
        <f t="shared" si="16"/>
        <v>0</v>
      </c>
      <c r="J184" s="78">
        <f t="shared" si="13"/>
        <v>0</v>
      </c>
    </row>
    <row r="185" spans="1:10" s="97" customFormat="1" ht="60" customHeight="1">
      <c r="A185" s="52"/>
      <c r="B185" s="68" t="s">
        <v>1</v>
      </c>
      <c r="C185" s="57">
        <v>992</v>
      </c>
      <c r="D185" s="58" t="s">
        <v>109</v>
      </c>
      <c r="E185" s="59" t="s">
        <v>65</v>
      </c>
      <c r="F185" s="59" t="s">
        <v>2</v>
      </c>
      <c r="G185" s="59" t="s">
        <v>67</v>
      </c>
      <c r="H185" s="103">
        <f t="shared" si="16"/>
        <v>50</v>
      </c>
      <c r="I185" s="103">
        <f t="shared" si="16"/>
        <v>0</v>
      </c>
      <c r="J185" s="78">
        <f t="shared" si="13"/>
        <v>0</v>
      </c>
    </row>
    <row r="186" spans="1:10" s="97" customFormat="1" ht="30" customHeight="1">
      <c r="A186" s="52"/>
      <c r="B186" s="56" t="s">
        <v>232</v>
      </c>
      <c r="C186" s="57">
        <v>992</v>
      </c>
      <c r="D186" s="58" t="s">
        <v>109</v>
      </c>
      <c r="E186" s="59" t="s">
        <v>65</v>
      </c>
      <c r="F186" s="59" t="s">
        <v>3</v>
      </c>
      <c r="G186" s="59" t="s">
        <v>67</v>
      </c>
      <c r="H186" s="103">
        <f t="shared" si="16"/>
        <v>50</v>
      </c>
      <c r="I186" s="103">
        <f t="shared" si="16"/>
        <v>0</v>
      </c>
      <c r="J186" s="78">
        <f t="shared" si="13"/>
        <v>0</v>
      </c>
    </row>
    <row r="187" spans="1:10" s="97" customFormat="1" ht="45.75" customHeight="1">
      <c r="A187" s="52"/>
      <c r="B187" s="56" t="s">
        <v>289</v>
      </c>
      <c r="C187" s="57">
        <v>992</v>
      </c>
      <c r="D187" s="58" t="s">
        <v>109</v>
      </c>
      <c r="E187" s="59" t="s">
        <v>65</v>
      </c>
      <c r="F187" s="59" t="s">
        <v>3</v>
      </c>
      <c r="G187" s="59" t="s">
        <v>215</v>
      </c>
      <c r="H187" s="103">
        <v>50</v>
      </c>
      <c r="I187" s="103">
        <v>0</v>
      </c>
      <c r="J187" s="78">
        <f t="shared" si="13"/>
        <v>0</v>
      </c>
    </row>
    <row r="188" spans="1:10" s="97" customFormat="1" ht="15.75" customHeight="1">
      <c r="A188" s="52" t="s">
        <v>34</v>
      </c>
      <c r="B188" s="52" t="s">
        <v>233</v>
      </c>
      <c r="C188" s="53">
        <v>992</v>
      </c>
      <c r="D188" s="54" t="s">
        <v>195</v>
      </c>
      <c r="E188" s="55" t="s">
        <v>66</v>
      </c>
      <c r="F188" s="66" t="s">
        <v>325</v>
      </c>
      <c r="G188" s="55" t="s">
        <v>67</v>
      </c>
      <c r="H188" s="102">
        <f aca="true" t="shared" si="17" ref="H188:I192">H189</f>
        <v>50</v>
      </c>
      <c r="I188" s="102">
        <f t="shared" si="17"/>
        <v>0</v>
      </c>
      <c r="J188" s="78">
        <f t="shared" si="13"/>
        <v>0</v>
      </c>
    </row>
    <row r="189" spans="1:10" s="101" customFormat="1" ht="30" customHeight="1">
      <c r="A189" s="52"/>
      <c r="B189" s="77" t="s">
        <v>35</v>
      </c>
      <c r="C189" s="53">
        <v>992</v>
      </c>
      <c r="D189" s="54" t="s">
        <v>195</v>
      </c>
      <c r="E189" s="55" t="s">
        <v>69</v>
      </c>
      <c r="F189" s="66" t="s">
        <v>325</v>
      </c>
      <c r="G189" s="55" t="s">
        <v>67</v>
      </c>
      <c r="H189" s="102">
        <f t="shared" si="17"/>
        <v>50</v>
      </c>
      <c r="I189" s="102">
        <f t="shared" si="17"/>
        <v>0</v>
      </c>
      <c r="J189" s="78">
        <f t="shared" si="13"/>
        <v>0</v>
      </c>
    </row>
    <row r="190" spans="1:10" s="97" customFormat="1" ht="29.25" customHeight="1">
      <c r="A190" s="52"/>
      <c r="B190" s="68" t="s">
        <v>199</v>
      </c>
      <c r="C190" s="57">
        <v>992</v>
      </c>
      <c r="D190" s="58" t="s">
        <v>195</v>
      </c>
      <c r="E190" s="59" t="s">
        <v>69</v>
      </c>
      <c r="F190" s="59" t="s">
        <v>330</v>
      </c>
      <c r="G190" s="59" t="s">
        <v>67</v>
      </c>
      <c r="H190" s="103">
        <f t="shared" si="17"/>
        <v>50</v>
      </c>
      <c r="I190" s="103">
        <f t="shared" si="17"/>
        <v>0</v>
      </c>
      <c r="J190" s="78">
        <f t="shared" si="13"/>
        <v>0</v>
      </c>
    </row>
    <row r="191" spans="1:10" s="97" customFormat="1" ht="45.75" customHeight="1">
      <c r="A191" s="52"/>
      <c r="B191" s="68" t="s">
        <v>36</v>
      </c>
      <c r="C191" s="57">
        <v>992</v>
      </c>
      <c r="D191" s="58" t="s">
        <v>195</v>
      </c>
      <c r="E191" s="59" t="s">
        <v>69</v>
      </c>
      <c r="F191" s="59" t="s">
        <v>4</v>
      </c>
      <c r="G191" s="59" t="s">
        <v>67</v>
      </c>
      <c r="H191" s="103">
        <f t="shared" si="17"/>
        <v>50</v>
      </c>
      <c r="I191" s="103">
        <f t="shared" si="17"/>
        <v>0</v>
      </c>
      <c r="J191" s="78">
        <f t="shared" si="13"/>
        <v>0</v>
      </c>
    </row>
    <row r="192" spans="1:10" s="97" customFormat="1" ht="61.5" customHeight="1">
      <c r="A192" s="52"/>
      <c r="B192" s="68" t="s">
        <v>5</v>
      </c>
      <c r="C192" s="57">
        <v>992</v>
      </c>
      <c r="D192" s="58" t="s">
        <v>195</v>
      </c>
      <c r="E192" s="59" t="s">
        <v>69</v>
      </c>
      <c r="F192" s="59" t="s">
        <v>6</v>
      </c>
      <c r="G192" s="59" t="s">
        <v>67</v>
      </c>
      <c r="H192" s="103">
        <f t="shared" si="17"/>
        <v>50</v>
      </c>
      <c r="I192" s="103">
        <f t="shared" si="17"/>
        <v>0</v>
      </c>
      <c r="J192" s="78">
        <f t="shared" si="13"/>
        <v>0</v>
      </c>
    </row>
    <row r="193" spans="1:10" s="97" customFormat="1" ht="45.75" customHeight="1">
      <c r="A193" s="52"/>
      <c r="B193" s="56" t="s">
        <v>289</v>
      </c>
      <c r="C193" s="57">
        <v>992</v>
      </c>
      <c r="D193" s="58" t="s">
        <v>195</v>
      </c>
      <c r="E193" s="59" t="s">
        <v>69</v>
      </c>
      <c r="F193" s="59" t="s">
        <v>6</v>
      </c>
      <c r="G193" s="59" t="s">
        <v>215</v>
      </c>
      <c r="H193" s="103">
        <v>50</v>
      </c>
      <c r="I193" s="103">
        <v>0</v>
      </c>
      <c r="J193" s="78">
        <f t="shared" si="13"/>
        <v>0</v>
      </c>
    </row>
    <row r="194" spans="6:10" s="141" customFormat="1" ht="12.75">
      <c r="F194" s="142"/>
      <c r="I194" s="143"/>
      <c r="J194" s="143"/>
    </row>
    <row r="195" spans="1:8" ht="15.75">
      <c r="A195" s="7" t="s">
        <v>542</v>
      </c>
      <c r="B195" s="7"/>
      <c r="C195" s="7"/>
      <c r="D195" s="2"/>
      <c r="E195" s="2"/>
      <c r="F195" s="34"/>
      <c r="G195" s="2"/>
      <c r="H195" s="117" t="s">
        <v>543</v>
      </c>
    </row>
    <row r="196" spans="1:8" ht="15.75">
      <c r="A196" s="7"/>
      <c r="B196" s="7"/>
      <c r="C196" s="2"/>
      <c r="D196" s="2"/>
      <c r="E196" s="2"/>
      <c r="F196" s="34"/>
      <c r="G196" s="2"/>
      <c r="H196" s="3"/>
    </row>
  </sheetData>
  <mergeCells count="5">
    <mergeCell ref="A6:J6"/>
    <mergeCell ref="F1:J1"/>
    <mergeCell ref="F2:J2"/>
    <mergeCell ref="F3:J3"/>
    <mergeCell ref="F4:J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90"/>
  <sheetViews>
    <sheetView workbookViewId="0" topLeftCell="A1">
      <selection activeCell="B3" sqref="B3:E3"/>
    </sheetView>
  </sheetViews>
  <sheetFormatPr defaultColWidth="9.00390625" defaultRowHeight="12.75"/>
  <cols>
    <col min="1" max="1" width="12.625" style="36" customWidth="1"/>
    <col min="2" max="2" width="64.75390625" style="36" customWidth="1"/>
    <col min="3" max="3" width="7.375" style="36" customWidth="1"/>
    <col min="4" max="4" width="7.625" style="36" customWidth="1"/>
    <col min="5" max="5" width="7.25390625" style="36" customWidth="1"/>
    <col min="6" max="16384" width="9.125" style="36" customWidth="1"/>
  </cols>
  <sheetData>
    <row r="1" spans="1:5" s="2" customFormat="1" ht="17.25" customHeight="1">
      <c r="A1" s="7"/>
      <c r="C1" s="171" t="s">
        <v>38</v>
      </c>
      <c r="D1" s="171"/>
      <c r="E1" s="171"/>
    </row>
    <row r="2" spans="2:5" s="2" customFormat="1" ht="16.5" customHeight="1">
      <c r="B2" s="172" t="s">
        <v>545</v>
      </c>
      <c r="C2" s="172"/>
      <c r="D2" s="172"/>
      <c r="E2" s="172"/>
    </row>
    <row r="3" spans="2:5" s="2" customFormat="1" ht="15.75" customHeight="1">
      <c r="B3" s="172" t="s">
        <v>544</v>
      </c>
      <c r="C3" s="172"/>
      <c r="D3" s="172"/>
      <c r="E3" s="172"/>
    </row>
    <row r="4" spans="1:5" s="2" customFormat="1" ht="15.75" customHeight="1">
      <c r="A4" s="7"/>
      <c r="C4" s="171" t="s">
        <v>305</v>
      </c>
      <c r="D4" s="171"/>
      <c r="E4" s="171"/>
    </row>
    <row r="5" s="2" customFormat="1" ht="14.25" customHeight="1">
      <c r="A5" s="7"/>
    </row>
    <row r="6" spans="1:5" s="2" customFormat="1" ht="52.5" customHeight="1">
      <c r="A6" s="178" t="s">
        <v>110</v>
      </c>
      <c r="B6" s="178"/>
      <c r="C6" s="178"/>
      <c r="D6" s="178"/>
      <c r="E6" s="178"/>
    </row>
    <row r="7" spans="3:5" ht="15.75">
      <c r="C7" s="3"/>
      <c r="D7" s="3"/>
      <c r="E7" s="3" t="s">
        <v>41</v>
      </c>
    </row>
    <row r="8" spans="1:5" ht="45">
      <c r="A8" s="115" t="s">
        <v>84</v>
      </c>
      <c r="B8" s="115" t="s">
        <v>85</v>
      </c>
      <c r="C8" s="115" t="s">
        <v>242</v>
      </c>
      <c r="D8" s="115" t="s">
        <v>243</v>
      </c>
      <c r="E8" s="115" t="s">
        <v>236</v>
      </c>
    </row>
    <row r="9" spans="1:5" ht="30">
      <c r="A9" s="144" t="s">
        <v>14</v>
      </c>
      <c r="B9" s="33" t="s">
        <v>248</v>
      </c>
      <c r="C9" s="6">
        <f>C10</f>
        <v>11129.7</v>
      </c>
      <c r="D9" s="6">
        <f>D10</f>
        <v>2868.5499999999997</v>
      </c>
      <c r="E9" s="13">
        <f aca="true" t="shared" si="0" ref="E9:E71">D9/C9*100</f>
        <v>25.77383038177129</v>
      </c>
    </row>
    <row r="10" spans="1:5" ht="30">
      <c r="A10" s="144" t="s">
        <v>15</v>
      </c>
      <c r="B10" s="33" t="s">
        <v>519</v>
      </c>
      <c r="C10" s="6">
        <f>C11+C13+C16+C18</f>
        <v>11129.7</v>
      </c>
      <c r="D10" s="6">
        <f>D11+D13+D16+D18</f>
        <v>2868.5499999999997</v>
      </c>
      <c r="E10" s="13">
        <f t="shared" si="0"/>
        <v>25.77383038177129</v>
      </c>
    </row>
    <row r="11" spans="1:5" ht="31.5" customHeight="1">
      <c r="A11" s="144" t="s">
        <v>397</v>
      </c>
      <c r="B11" s="33" t="s">
        <v>521</v>
      </c>
      <c r="C11" s="6">
        <f>C12</f>
        <v>3988.5999999999995</v>
      </c>
      <c r="D11" s="6">
        <f>D12</f>
        <v>1121.05</v>
      </c>
      <c r="E11" s="13">
        <f t="shared" si="0"/>
        <v>28.10635310635311</v>
      </c>
    </row>
    <row r="12" spans="1:5" ht="30">
      <c r="A12" s="144" t="s">
        <v>13</v>
      </c>
      <c r="B12" s="33" t="s">
        <v>200</v>
      </c>
      <c r="C12" s="6">
        <f>'Пр 6'!H148</f>
        <v>3988.5999999999995</v>
      </c>
      <c r="D12" s="6">
        <f>'Пр 6'!I148</f>
        <v>1121.05</v>
      </c>
      <c r="E12" s="13">
        <f t="shared" si="0"/>
        <v>28.10635310635311</v>
      </c>
    </row>
    <row r="13" spans="1:5" ht="15.75" customHeight="1">
      <c r="A13" s="144" t="s">
        <v>16</v>
      </c>
      <c r="B13" s="33" t="s">
        <v>524</v>
      </c>
      <c r="C13" s="6">
        <f>SUM(C14:C15)</f>
        <v>6400.9</v>
      </c>
      <c r="D13" s="6">
        <f>SUM(D14:D15)</f>
        <v>1569.8999999999999</v>
      </c>
      <c r="E13" s="13">
        <f t="shared" si="0"/>
        <v>24.526238497711258</v>
      </c>
    </row>
    <row r="14" spans="1:5" ht="30">
      <c r="A14" s="62" t="s">
        <v>165</v>
      </c>
      <c r="B14" s="56" t="s">
        <v>163</v>
      </c>
      <c r="C14" s="6">
        <f>'Пр 6'!H156</f>
        <v>5051.4</v>
      </c>
      <c r="D14" s="6">
        <f>'Пр 6'!I156</f>
        <v>1247.1</v>
      </c>
      <c r="E14" s="13">
        <f t="shared" si="0"/>
        <v>24.688205250029693</v>
      </c>
    </row>
    <row r="15" spans="1:5" ht="30">
      <c r="A15" s="59" t="s">
        <v>167</v>
      </c>
      <c r="B15" s="56" t="s">
        <v>166</v>
      </c>
      <c r="C15" s="6">
        <f>'Пр 6'!H159</f>
        <v>1349.5</v>
      </c>
      <c r="D15" s="6">
        <f>'Пр 6'!I159</f>
        <v>322.8</v>
      </c>
      <c r="E15" s="13">
        <f t="shared" si="0"/>
        <v>23.919970359392366</v>
      </c>
    </row>
    <row r="16" spans="1:5" ht="30">
      <c r="A16" s="144" t="s">
        <v>17</v>
      </c>
      <c r="B16" s="33" t="s">
        <v>528</v>
      </c>
      <c r="C16" s="6">
        <f>C17</f>
        <v>30</v>
      </c>
      <c r="D16" s="6">
        <f>D17</f>
        <v>0</v>
      </c>
      <c r="E16" s="13">
        <f t="shared" si="0"/>
        <v>0</v>
      </c>
    </row>
    <row r="17" spans="1:5" ht="30">
      <c r="A17" s="144" t="s">
        <v>18</v>
      </c>
      <c r="B17" s="33" t="s">
        <v>204</v>
      </c>
      <c r="C17" s="6">
        <f>'Пр 6'!H163</f>
        <v>30</v>
      </c>
      <c r="D17" s="6">
        <f>'Пр 6'!I163</f>
        <v>0</v>
      </c>
      <c r="E17" s="13">
        <f t="shared" si="0"/>
        <v>0</v>
      </c>
    </row>
    <row r="18" spans="1:5" ht="16.5" customHeight="1">
      <c r="A18" s="144" t="s">
        <v>19</v>
      </c>
      <c r="B18" s="33" t="s">
        <v>231</v>
      </c>
      <c r="C18" s="6">
        <f>SUM(C19:C21)</f>
        <v>710.2</v>
      </c>
      <c r="D18" s="6">
        <f>SUM(D19:D21)</f>
        <v>177.6</v>
      </c>
      <c r="E18" s="13">
        <f t="shared" si="0"/>
        <v>25.00704027034638</v>
      </c>
    </row>
    <row r="19" spans="1:5" ht="61.5" customHeight="1">
      <c r="A19" s="144" t="s">
        <v>20</v>
      </c>
      <c r="B19" s="33" t="s">
        <v>532</v>
      </c>
      <c r="C19" s="6">
        <f>'Пр 6'!H166</f>
        <v>710.2</v>
      </c>
      <c r="D19" s="6">
        <f>'Пр 6'!I166</f>
        <v>177.6</v>
      </c>
      <c r="E19" s="13">
        <f t="shared" si="0"/>
        <v>25.00704027034638</v>
      </c>
    </row>
    <row r="20" spans="1:5" ht="45" hidden="1">
      <c r="A20" s="144" t="s">
        <v>21</v>
      </c>
      <c r="B20" s="33" t="s">
        <v>33</v>
      </c>
      <c r="C20" s="6">
        <v>0</v>
      </c>
      <c r="D20" s="6">
        <v>0</v>
      </c>
      <c r="E20" s="13" t="e">
        <f t="shared" si="0"/>
        <v>#DIV/0!</v>
      </c>
    </row>
    <row r="21" spans="1:5" ht="45" hidden="1">
      <c r="A21" s="144" t="s">
        <v>22</v>
      </c>
      <c r="B21" s="33" t="s">
        <v>32</v>
      </c>
      <c r="C21" s="6">
        <v>0</v>
      </c>
      <c r="D21" s="6">
        <v>0</v>
      </c>
      <c r="E21" s="13" t="e">
        <f t="shared" si="0"/>
        <v>#DIV/0!</v>
      </c>
    </row>
    <row r="22" spans="1:5" ht="30">
      <c r="A22" s="144" t="s">
        <v>395</v>
      </c>
      <c r="B22" s="33" t="s">
        <v>539</v>
      </c>
      <c r="C22" s="6">
        <f aca="true" t="shared" si="1" ref="C22:D24">C23</f>
        <v>50</v>
      </c>
      <c r="D22" s="6">
        <f t="shared" si="1"/>
        <v>0</v>
      </c>
      <c r="E22" s="13">
        <f t="shared" si="0"/>
        <v>0</v>
      </c>
    </row>
    <row r="23" spans="1:5" ht="30">
      <c r="A23" s="144" t="s">
        <v>396</v>
      </c>
      <c r="B23" s="33" t="s">
        <v>541</v>
      </c>
      <c r="C23" s="6">
        <f t="shared" si="1"/>
        <v>50</v>
      </c>
      <c r="D23" s="6">
        <f t="shared" si="1"/>
        <v>0</v>
      </c>
      <c r="E23" s="13">
        <f t="shared" si="0"/>
        <v>0</v>
      </c>
    </row>
    <row r="24" spans="1:5" ht="31.5" customHeight="1">
      <c r="A24" s="144" t="s">
        <v>398</v>
      </c>
      <c r="B24" s="33" t="s">
        <v>1</v>
      </c>
      <c r="C24" s="6">
        <f t="shared" si="1"/>
        <v>50</v>
      </c>
      <c r="D24" s="6">
        <f t="shared" si="1"/>
        <v>0</v>
      </c>
      <c r="E24" s="13">
        <f t="shared" si="0"/>
        <v>0</v>
      </c>
    </row>
    <row r="25" spans="1:5" ht="15.75" customHeight="1">
      <c r="A25" s="144" t="s">
        <v>399</v>
      </c>
      <c r="B25" s="33" t="s">
        <v>232</v>
      </c>
      <c r="C25" s="6">
        <f>'Пр 6'!H186</f>
        <v>50</v>
      </c>
      <c r="D25" s="6">
        <f>'Пр 6'!I186</f>
        <v>0</v>
      </c>
      <c r="E25" s="13">
        <f t="shared" si="0"/>
        <v>0</v>
      </c>
    </row>
    <row r="26" spans="1:5" ht="30">
      <c r="A26" s="144" t="s">
        <v>400</v>
      </c>
      <c r="B26" s="33" t="s">
        <v>250</v>
      </c>
      <c r="C26" s="6">
        <f aca="true" t="shared" si="2" ref="C26:D28">C27</f>
        <v>50</v>
      </c>
      <c r="D26" s="6">
        <f t="shared" si="2"/>
        <v>0</v>
      </c>
      <c r="E26" s="13">
        <f t="shared" si="0"/>
        <v>0</v>
      </c>
    </row>
    <row r="27" spans="1:5" ht="30">
      <c r="A27" s="144" t="s">
        <v>402</v>
      </c>
      <c r="B27" s="33" t="s">
        <v>401</v>
      </c>
      <c r="C27" s="6">
        <f t="shared" si="2"/>
        <v>50</v>
      </c>
      <c r="D27" s="6">
        <f t="shared" si="2"/>
        <v>0</v>
      </c>
      <c r="E27" s="13">
        <f t="shared" si="0"/>
        <v>0</v>
      </c>
    </row>
    <row r="28" spans="1:5" ht="15" customHeight="1">
      <c r="A28" s="144" t="s">
        <v>403</v>
      </c>
      <c r="B28" s="33" t="s">
        <v>514</v>
      </c>
      <c r="C28" s="6">
        <f t="shared" si="2"/>
        <v>50</v>
      </c>
      <c r="D28" s="6">
        <f t="shared" si="2"/>
        <v>0</v>
      </c>
      <c r="E28" s="13">
        <f t="shared" si="0"/>
        <v>0</v>
      </c>
    </row>
    <row r="29" spans="1:5" ht="30">
      <c r="A29" s="144" t="s">
        <v>404</v>
      </c>
      <c r="B29" s="33" t="s">
        <v>516</v>
      </c>
      <c r="C29" s="6">
        <f>'Пр 6'!H141</f>
        <v>50</v>
      </c>
      <c r="D29" s="6">
        <f>'Пр 6'!I141</f>
        <v>0</v>
      </c>
      <c r="E29" s="13">
        <f t="shared" si="0"/>
        <v>0</v>
      </c>
    </row>
    <row r="30" spans="1:5" ht="30">
      <c r="A30" s="144" t="s">
        <v>405</v>
      </c>
      <c r="B30" s="33" t="s">
        <v>249</v>
      </c>
      <c r="C30" s="6">
        <f>C31</f>
        <v>247</v>
      </c>
      <c r="D30" s="6">
        <f>D31</f>
        <v>59.8</v>
      </c>
      <c r="E30" s="13">
        <f t="shared" si="0"/>
        <v>24.210526315789473</v>
      </c>
    </row>
    <row r="31" spans="1:5" ht="16.5" customHeight="1">
      <c r="A31" s="144" t="s">
        <v>406</v>
      </c>
      <c r="B31" s="33" t="s">
        <v>222</v>
      </c>
      <c r="C31" s="6">
        <f>C32+C34+C37</f>
        <v>247</v>
      </c>
      <c r="D31" s="6">
        <f>D32+D34+D37</f>
        <v>59.8</v>
      </c>
      <c r="E31" s="13">
        <f t="shared" si="0"/>
        <v>24.210526315789473</v>
      </c>
    </row>
    <row r="32" spans="1:5" ht="45">
      <c r="A32" s="144" t="s">
        <v>407</v>
      </c>
      <c r="B32" s="33" t="s">
        <v>534</v>
      </c>
      <c r="C32" s="6">
        <f>C33</f>
        <v>74</v>
      </c>
      <c r="D32" s="6">
        <f>D33</f>
        <v>18.3</v>
      </c>
      <c r="E32" s="13">
        <f t="shared" si="0"/>
        <v>24.72972972972973</v>
      </c>
    </row>
    <row r="33" spans="1:5" ht="45">
      <c r="A33" s="144" t="s">
        <v>10</v>
      </c>
      <c r="B33" s="33" t="s">
        <v>536</v>
      </c>
      <c r="C33" s="6">
        <f>'Пр 6'!H173</f>
        <v>74</v>
      </c>
      <c r="D33" s="6">
        <f>'Пр 6'!I173</f>
        <v>18.3</v>
      </c>
      <c r="E33" s="13">
        <f t="shared" si="0"/>
        <v>24.72972972972973</v>
      </c>
    </row>
    <row r="34" spans="1:5" ht="30">
      <c r="A34" s="144" t="s">
        <v>408</v>
      </c>
      <c r="B34" s="33" t="s">
        <v>345</v>
      </c>
      <c r="C34" s="6">
        <f>SUM(C35:C36)</f>
        <v>118</v>
      </c>
      <c r="D34" s="6">
        <f>SUM(D35:D36)</f>
        <v>30.5</v>
      </c>
      <c r="E34" s="13">
        <f t="shared" si="0"/>
        <v>25.847457627118644</v>
      </c>
    </row>
    <row r="35" spans="1:5" ht="30">
      <c r="A35" s="144" t="s">
        <v>7</v>
      </c>
      <c r="B35" s="33" t="s">
        <v>8</v>
      </c>
      <c r="C35" s="6">
        <f>'Пр 6'!H47</f>
        <v>90</v>
      </c>
      <c r="D35" s="6">
        <f>'Пр 6'!I47</f>
        <v>22.5</v>
      </c>
      <c r="E35" s="13">
        <f t="shared" si="0"/>
        <v>25</v>
      </c>
    </row>
    <row r="36" spans="1:5" ht="45">
      <c r="A36" s="144" t="s">
        <v>9</v>
      </c>
      <c r="B36" s="33" t="s">
        <v>473</v>
      </c>
      <c r="C36" s="6">
        <f>'Пр 6'!H179</f>
        <v>28</v>
      </c>
      <c r="D36" s="6">
        <f>'Пр 6'!I179</f>
        <v>8</v>
      </c>
      <c r="E36" s="13">
        <f t="shared" si="0"/>
        <v>28.57142857142857</v>
      </c>
    </row>
    <row r="37" spans="1:5" ht="30">
      <c r="A37" s="144" t="s">
        <v>409</v>
      </c>
      <c r="B37" s="33" t="s">
        <v>348</v>
      </c>
      <c r="C37" s="6">
        <f>C38</f>
        <v>55</v>
      </c>
      <c r="D37" s="6">
        <f>D38</f>
        <v>11</v>
      </c>
      <c r="E37" s="13">
        <f t="shared" si="0"/>
        <v>20</v>
      </c>
    </row>
    <row r="38" spans="1:5" ht="60">
      <c r="A38" s="144" t="s">
        <v>411</v>
      </c>
      <c r="B38" s="33" t="s">
        <v>410</v>
      </c>
      <c r="C38" s="6">
        <f>C39</f>
        <v>55</v>
      </c>
      <c r="D38" s="6">
        <f>D39</f>
        <v>11</v>
      </c>
      <c r="E38" s="13">
        <f t="shared" si="0"/>
        <v>20</v>
      </c>
    </row>
    <row r="39" spans="1:5" ht="30">
      <c r="A39" s="144" t="s">
        <v>12</v>
      </c>
      <c r="B39" s="33" t="s">
        <v>11</v>
      </c>
      <c r="C39" s="6">
        <f>'Пр 6'!H51</f>
        <v>55</v>
      </c>
      <c r="D39" s="6">
        <f>'Пр 6'!I51</f>
        <v>11</v>
      </c>
      <c r="E39" s="13">
        <f t="shared" si="0"/>
        <v>20</v>
      </c>
    </row>
    <row r="40" spans="1:5" ht="30">
      <c r="A40" s="144" t="s">
        <v>412</v>
      </c>
      <c r="B40" s="33" t="s">
        <v>234</v>
      </c>
      <c r="C40" s="6">
        <f>C41+C44+C47</f>
        <v>85</v>
      </c>
      <c r="D40" s="6">
        <f>D41+D44+D47</f>
        <v>5.5</v>
      </c>
      <c r="E40" s="13">
        <f t="shared" si="0"/>
        <v>6.470588235294119</v>
      </c>
    </row>
    <row r="41" spans="1:5" ht="45">
      <c r="A41" s="144" t="s">
        <v>413</v>
      </c>
      <c r="B41" s="33" t="s">
        <v>414</v>
      </c>
      <c r="C41" s="6">
        <f>C42</f>
        <v>50</v>
      </c>
      <c r="D41" s="6">
        <f>D42</f>
        <v>5.5</v>
      </c>
      <c r="E41" s="13">
        <f t="shared" si="0"/>
        <v>11</v>
      </c>
    </row>
    <row r="42" spans="1:5" ht="30">
      <c r="A42" s="144" t="s">
        <v>415</v>
      </c>
      <c r="B42" s="33" t="s">
        <v>361</v>
      </c>
      <c r="C42" s="6">
        <f>C43</f>
        <v>50</v>
      </c>
      <c r="D42" s="6">
        <f>D43</f>
        <v>5.5</v>
      </c>
      <c r="E42" s="13">
        <f t="shared" si="0"/>
        <v>11</v>
      </c>
    </row>
    <row r="43" spans="1:5" ht="45">
      <c r="A43" s="144" t="s">
        <v>416</v>
      </c>
      <c r="B43" s="33" t="s">
        <v>363</v>
      </c>
      <c r="C43" s="6">
        <f>'Пр 6'!H74</f>
        <v>50</v>
      </c>
      <c r="D43" s="6">
        <f>'Пр 6'!I74</f>
        <v>5.5</v>
      </c>
      <c r="E43" s="13">
        <f t="shared" si="0"/>
        <v>11</v>
      </c>
    </row>
    <row r="44" spans="1:5" ht="30">
      <c r="A44" s="59" t="s">
        <v>151</v>
      </c>
      <c r="B44" s="56" t="s">
        <v>150</v>
      </c>
      <c r="C44" s="6">
        <f>C45</f>
        <v>10</v>
      </c>
      <c r="D44" s="6">
        <f>D45</f>
        <v>0</v>
      </c>
      <c r="E44" s="13">
        <f t="shared" si="0"/>
        <v>0</v>
      </c>
    </row>
    <row r="45" spans="1:5" ht="45">
      <c r="A45" s="59" t="s">
        <v>153</v>
      </c>
      <c r="B45" s="56" t="s">
        <v>152</v>
      </c>
      <c r="C45" s="6">
        <f>C46</f>
        <v>10</v>
      </c>
      <c r="D45" s="6">
        <f>D46</f>
        <v>0</v>
      </c>
      <c r="E45" s="13">
        <f t="shared" si="0"/>
        <v>0</v>
      </c>
    </row>
    <row r="46" spans="1:5" ht="15.75" customHeight="1">
      <c r="A46" s="59" t="s">
        <v>155</v>
      </c>
      <c r="B46" s="56" t="s">
        <v>154</v>
      </c>
      <c r="C46" s="6">
        <f>'Пр 6'!H80</f>
        <v>10</v>
      </c>
      <c r="D46" s="6">
        <f>'Пр 6'!I80</f>
        <v>0</v>
      </c>
      <c r="E46" s="13">
        <f t="shared" si="0"/>
        <v>0</v>
      </c>
    </row>
    <row r="47" spans="1:5" ht="15" customHeight="1">
      <c r="A47" s="144" t="s">
        <v>417</v>
      </c>
      <c r="B47" s="33" t="s">
        <v>418</v>
      </c>
      <c r="C47" s="6">
        <f>C48</f>
        <v>25</v>
      </c>
      <c r="D47" s="6">
        <f>D48</f>
        <v>0</v>
      </c>
      <c r="E47" s="13">
        <f t="shared" si="0"/>
        <v>0</v>
      </c>
    </row>
    <row r="48" spans="1:5" ht="30">
      <c r="A48" s="144" t="s">
        <v>419</v>
      </c>
      <c r="B48" s="33" t="s">
        <v>420</v>
      </c>
      <c r="C48" s="6">
        <f>C49</f>
        <v>25</v>
      </c>
      <c r="D48" s="6">
        <f>D49</f>
        <v>0</v>
      </c>
      <c r="E48" s="13">
        <f t="shared" si="0"/>
        <v>0</v>
      </c>
    </row>
    <row r="49" spans="1:5" ht="16.5" customHeight="1">
      <c r="A49" s="144" t="s">
        <v>421</v>
      </c>
      <c r="B49" s="33" t="s">
        <v>203</v>
      </c>
      <c r="C49" s="6">
        <f>'Пр 6'!H84</f>
        <v>25</v>
      </c>
      <c r="D49" s="6">
        <f>'Пр 6'!I84</f>
        <v>0</v>
      </c>
      <c r="E49" s="13">
        <f t="shared" si="0"/>
        <v>0</v>
      </c>
    </row>
    <row r="50" spans="1:5" ht="30">
      <c r="A50" s="144" t="s">
        <v>422</v>
      </c>
      <c r="B50" s="33" t="s">
        <v>377</v>
      </c>
      <c r="C50" s="6">
        <f aca="true" t="shared" si="3" ref="C50:D52">C51</f>
        <v>4</v>
      </c>
      <c r="D50" s="6">
        <f t="shared" si="3"/>
        <v>0</v>
      </c>
      <c r="E50" s="13">
        <f t="shared" si="0"/>
        <v>0</v>
      </c>
    </row>
    <row r="51" spans="1:5" ht="16.5" customHeight="1">
      <c r="A51" s="144" t="s">
        <v>423</v>
      </c>
      <c r="B51" s="33" t="s">
        <v>424</v>
      </c>
      <c r="C51" s="6">
        <f t="shared" si="3"/>
        <v>4</v>
      </c>
      <c r="D51" s="6">
        <f t="shared" si="3"/>
        <v>0</v>
      </c>
      <c r="E51" s="13">
        <f t="shared" si="0"/>
        <v>0</v>
      </c>
    </row>
    <row r="52" spans="1:5" ht="45">
      <c r="A52" s="144" t="s">
        <v>425</v>
      </c>
      <c r="B52" s="33" t="s">
        <v>380</v>
      </c>
      <c r="C52" s="6">
        <f t="shared" si="3"/>
        <v>4</v>
      </c>
      <c r="D52" s="6">
        <f t="shared" si="3"/>
        <v>0</v>
      </c>
      <c r="E52" s="13">
        <f t="shared" si="0"/>
        <v>0</v>
      </c>
    </row>
    <row r="53" spans="1:5" ht="45">
      <c r="A53" s="144" t="s">
        <v>426</v>
      </c>
      <c r="B53" s="33" t="s">
        <v>431</v>
      </c>
      <c r="C53" s="6">
        <f>'Пр 6'!H102</f>
        <v>4</v>
      </c>
      <c r="D53" s="6">
        <f>'Пр 6'!I102</f>
        <v>0</v>
      </c>
      <c r="E53" s="13">
        <f t="shared" si="0"/>
        <v>0</v>
      </c>
    </row>
    <row r="54" spans="1:5" ht="30">
      <c r="A54" s="144" t="s">
        <v>432</v>
      </c>
      <c r="B54" s="33" t="s">
        <v>235</v>
      </c>
      <c r="C54" s="6">
        <f>C55</f>
        <v>200</v>
      </c>
      <c r="D54" s="6">
        <f>D55</f>
        <v>0</v>
      </c>
      <c r="E54" s="13">
        <f t="shared" si="0"/>
        <v>0</v>
      </c>
    </row>
    <row r="55" spans="1:5" ht="15" customHeight="1">
      <c r="A55" s="144" t="s">
        <v>433</v>
      </c>
      <c r="B55" s="33" t="s">
        <v>386</v>
      </c>
      <c r="C55" s="6">
        <f>C56+C58</f>
        <v>200</v>
      </c>
      <c r="D55" s="6">
        <f>D56+D58</f>
        <v>0</v>
      </c>
      <c r="E55" s="13">
        <f t="shared" si="0"/>
        <v>0</v>
      </c>
    </row>
    <row r="56" spans="1:5" ht="30">
      <c r="A56" s="144" t="s">
        <v>434</v>
      </c>
      <c r="B56" s="33" t="s">
        <v>435</v>
      </c>
      <c r="C56" s="6">
        <f>C57</f>
        <v>100</v>
      </c>
      <c r="D56" s="6">
        <f>D57</f>
        <v>0</v>
      </c>
      <c r="E56" s="13">
        <f t="shared" si="0"/>
        <v>0</v>
      </c>
    </row>
    <row r="57" spans="1:5" ht="15.75" customHeight="1">
      <c r="A57" s="144" t="s">
        <v>436</v>
      </c>
      <c r="B57" s="33" t="s">
        <v>437</v>
      </c>
      <c r="C57" s="6">
        <f>'Пр 6'!H114</f>
        <v>100</v>
      </c>
      <c r="D57" s="6">
        <f>'Пр 6'!I114</f>
        <v>0</v>
      </c>
      <c r="E57" s="13">
        <f t="shared" si="0"/>
        <v>0</v>
      </c>
    </row>
    <row r="58" spans="1:5" ht="45">
      <c r="A58" s="144" t="s">
        <v>438</v>
      </c>
      <c r="B58" s="33" t="s">
        <v>388</v>
      </c>
      <c r="C58" s="6">
        <f>C59</f>
        <v>100</v>
      </c>
      <c r="D58" s="6">
        <f>D59</f>
        <v>0</v>
      </c>
      <c r="E58" s="13">
        <f t="shared" si="0"/>
        <v>0</v>
      </c>
    </row>
    <row r="59" spans="1:5" ht="15" customHeight="1">
      <c r="A59" s="144" t="s">
        <v>439</v>
      </c>
      <c r="B59" s="33" t="s">
        <v>390</v>
      </c>
      <c r="C59" s="6">
        <f>'Пр 6'!H117</f>
        <v>100</v>
      </c>
      <c r="D59" s="6">
        <f>'Пр 6'!I117</f>
        <v>0</v>
      </c>
      <c r="E59" s="13">
        <f t="shared" si="0"/>
        <v>0</v>
      </c>
    </row>
    <row r="60" spans="1:5" ht="45">
      <c r="A60" s="144" t="s">
        <v>440</v>
      </c>
      <c r="B60" s="33" t="s">
        <v>229</v>
      </c>
      <c r="C60" s="6">
        <f>C61</f>
        <v>2189.14</v>
      </c>
      <c r="D60" s="6">
        <f>D61</f>
        <v>132.5</v>
      </c>
      <c r="E60" s="13">
        <f t="shared" si="0"/>
        <v>6.052605132609153</v>
      </c>
    </row>
    <row r="61" spans="1:5" ht="15.75" customHeight="1">
      <c r="A61" s="144" t="s">
        <v>441</v>
      </c>
      <c r="B61" s="33" t="s">
        <v>368</v>
      </c>
      <c r="C61" s="6">
        <f>C62+C64</f>
        <v>2189.14</v>
      </c>
      <c r="D61" s="6">
        <f>D62+D64</f>
        <v>132.5</v>
      </c>
      <c r="E61" s="13">
        <f t="shared" si="0"/>
        <v>6.052605132609153</v>
      </c>
    </row>
    <row r="62" spans="1:5" ht="30">
      <c r="A62" s="144" t="s">
        <v>442</v>
      </c>
      <c r="B62" s="33" t="s">
        <v>370</v>
      </c>
      <c r="C62" s="6">
        <f>SUM(C63:C63)</f>
        <v>1900</v>
      </c>
      <c r="D62" s="6">
        <f>SUM(D63:D63)</f>
        <v>9.4</v>
      </c>
      <c r="E62" s="13">
        <f t="shared" si="0"/>
        <v>0.4947368421052632</v>
      </c>
    </row>
    <row r="63" spans="1:5" ht="15" customHeight="1">
      <c r="A63" s="144" t="s">
        <v>443</v>
      </c>
      <c r="B63" s="33" t="s">
        <v>372</v>
      </c>
      <c r="C63" s="6">
        <f>'Пр 6'!H91</f>
        <v>1900</v>
      </c>
      <c r="D63" s="6">
        <f>'Пр 6'!I91</f>
        <v>9.4</v>
      </c>
      <c r="E63" s="13">
        <f t="shared" si="0"/>
        <v>0.4947368421052632</v>
      </c>
    </row>
    <row r="64" spans="1:5" ht="15.75" customHeight="1">
      <c r="A64" s="144" t="s">
        <v>444</v>
      </c>
      <c r="B64" s="33" t="s">
        <v>374</v>
      </c>
      <c r="C64" s="6">
        <f>C65</f>
        <v>289.14</v>
      </c>
      <c r="D64" s="6">
        <f>D65</f>
        <v>123.1</v>
      </c>
      <c r="E64" s="13">
        <f t="shared" si="0"/>
        <v>42.574531368887044</v>
      </c>
    </row>
    <row r="65" spans="1:5" ht="15.75" customHeight="1">
      <c r="A65" s="144" t="s">
        <v>445</v>
      </c>
      <c r="B65" s="33" t="s">
        <v>372</v>
      </c>
      <c r="C65" s="6">
        <f>'Пр 6'!H96</f>
        <v>289.14</v>
      </c>
      <c r="D65" s="6">
        <f>'Пр 6'!I96</f>
        <v>123.1</v>
      </c>
      <c r="E65" s="13">
        <f t="shared" si="0"/>
        <v>42.574531368887044</v>
      </c>
    </row>
    <row r="66" spans="1:5" ht="30">
      <c r="A66" s="144" t="s">
        <v>446</v>
      </c>
      <c r="B66" s="33" t="s">
        <v>247</v>
      </c>
      <c r="C66" s="6">
        <f>C67</f>
        <v>1000</v>
      </c>
      <c r="D66" s="6">
        <f>D67</f>
        <v>88.9</v>
      </c>
      <c r="E66" s="13">
        <f t="shared" si="0"/>
        <v>8.89</v>
      </c>
    </row>
    <row r="67" spans="1:5" ht="14.25" customHeight="1">
      <c r="A67" s="144" t="s">
        <v>447</v>
      </c>
      <c r="B67" s="33" t="s">
        <v>448</v>
      </c>
      <c r="C67" s="6">
        <f>C68+C71+C73+C75</f>
        <v>1000</v>
      </c>
      <c r="D67" s="6">
        <f>D68+D71+D73+D75</f>
        <v>88.9</v>
      </c>
      <c r="E67" s="13">
        <f t="shared" si="0"/>
        <v>8.89</v>
      </c>
    </row>
    <row r="68" spans="1:5" ht="14.25" customHeight="1">
      <c r="A68" s="144" t="s">
        <v>449</v>
      </c>
      <c r="B68" s="33" t="s">
        <v>450</v>
      </c>
      <c r="C68" s="6">
        <f>SUM(C69:C70)</f>
        <v>650</v>
      </c>
      <c r="D68" s="6">
        <f>SUM(D69:D70)</f>
        <v>88.9</v>
      </c>
      <c r="E68" s="13">
        <f t="shared" si="0"/>
        <v>13.676923076923078</v>
      </c>
    </row>
    <row r="69" spans="1:5" ht="14.25" customHeight="1">
      <c r="A69" s="144" t="s">
        <v>451</v>
      </c>
      <c r="B69" s="33" t="s">
        <v>498</v>
      </c>
      <c r="C69" s="6">
        <f>'Пр 6'!H123</f>
        <v>500</v>
      </c>
      <c r="D69" s="6">
        <f>'Пр 6'!I123</f>
        <v>81.7</v>
      </c>
      <c r="E69" s="13">
        <f t="shared" si="0"/>
        <v>16.340000000000003</v>
      </c>
    </row>
    <row r="70" spans="1:5" ht="14.25" customHeight="1">
      <c r="A70" s="144" t="s">
        <v>452</v>
      </c>
      <c r="B70" s="33" t="s">
        <v>500</v>
      </c>
      <c r="C70" s="6">
        <f>'Пр 6'!H125</f>
        <v>150</v>
      </c>
      <c r="D70" s="6">
        <f>'Пр 6'!I125</f>
        <v>7.2</v>
      </c>
      <c r="E70" s="13">
        <f t="shared" si="0"/>
        <v>4.8</v>
      </c>
    </row>
    <row r="71" spans="1:5" ht="14.25" customHeight="1">
      <c r="A71" s="144" t="s">
        <v>453</v>
      </c>
      <c r="B71" s="33" t="s">
        <v>454</v>
      </c>
      <c r="C71" s="6">
        <f>C72</f>
        <v>150</v>
      </c>
      <c r="D71" s="6">
        <f>D72</f>
        <v>0</v>
      </c>
      <c r="E71" s="13">
        <f t="shared" si="0"/>
        <v>0</v>
      </c>
    </row>
    <row r="72" spans="1:5" ht="14.25" customHeight="1">
      <c r="A72" s="144" t="s">
        <v>455</v>
      </c>
      <c r="B72" s="33" t="s">
        <v>504</v>
      </c>
      <c r="C72" s="6">
        <f>'Пр 6'!H128</f>
        <v>150</v>
      </c>
      <c r="D72" s="6">
        <f>'Пр 6'!I128</f>
        <v>0</v>
      </c>
      <c r="E72" s="13">
        <f>D72/C72*100</f>
        <v>0</v>
      </c>
    </row>
    <row r="73" spans="1:5" ht="30">
      <c r="A73" s="144" t="s">
        <v>456</v>
      </c>
      <c r="B73" s="33" t="s">
        <v>506</v>
      </c>
      <c r="C73" s="6">
        <f>C74</f>
        <v>150</v>
      </c>
      <c r="D73" s="6">
        <f>D74</f>
        <v>0</v>
      </c>
      <c r="E73" s="13">
        <f>D73/C73*100</f>
        <v>0</v>
      </c>
    </row>
    <row r="74" spans="1:5" ht="15.75" customHeight="1">
      <c r="A74" s="144" t="s">
        <v>457</v>
      </c>
      <c r="B74" s="33" t="s">
        <v>508</v>
      </c>
      <c r="C74" s="6">
        <f>'Пр 6'!H131</f>
        <v>150</v>
      </c>
      <c r="D74" s="6">
        <f>'Пр 6'!I131</f>
        <v>0</v>
      </c>
      <c r="E74" s="13">
        <f>D74/C74*100</f>
        <v>0</v>
      </c>
    </row>
    <row r="75" spans="1:5" ht="30">
      <c r="A75" s="144" t="s">
        <v>458</v>
      </c>
      <c r="B75" s="33" t="s">
        <v>459</v>
      </c>
      <c r="C75" s="6">
        <f>C76</f>
        <v>50</v>
      </c>
      <c r="D75" s="6">
        <f>D76</f>
        <v>0</v>
      </c>
      <c r="E75" s="13">
        <f>D75/C75*100</f>
        <v>0</v>
      </c>
    </row>
    <row r="76" spans="1:5" ht="15.75" customHeight="1">
      <c r="A76" s="144" t="s">
        <v>460</v>
      </c>
      <c r="B76" s="33" t="s">
        <v>511</v>
      </c>
      <c r="C76" s="6">
        <f>'Пр 6'!H134</f>
        <v>50</v>
      </c>
      <c r="D76" s="6">
        <f>'Пр 6'!I134</f>
        <v>0</v>
      </c>
      <c r="E76" s="13">
        <f>D76/C76*100</f>
        <v>0</v>
      </c>
    </row>
    <row r="77" ht="21" customHeight="1">
      <c r="B77" s="145"/>
    </row>
    <row r="78" spans="1:7" ht="14.25" customHeight="1">
      <c r="A78" s="177" t="s">
        <v>542</v>
      </c>
      <c r="B78" s="177"/>
      <c r="C78" s="7" t="s">
        <v>543</v>
      </c>
      <c r="D78" s="7"/>
      <c r="F78" s="125"/>
      <c r="G78" s="125"/>
    </row>
    <row r="79" spans="1:2" ht="15" customHeight="1">
      <c r="A79" s="177"/>
      <c r="B79" s="177"/>
    </row>
    <row r="80" ht="12.75">
      <c r="B80" s="145"/>
    </row>
    <row r="81" ht="12.75">
      <c r="B81" s="145"/>
    </row>
    <row r="82" ht="12.75">
      <c r="B82" s="145"/>
    </row>
    <row r="83" ht="12.75">
      <c r="B83" s="145"/>
    </row>
    <row r="84" ht="12.75">
      <c r="B84" s="145"/>
    </row>
    <row r="85" ht="12.75">
      <c r="B85" s="145"/>
    </row>
    <row r="86" ht="12.75">
      <c r="B86" s="145"/>
    </row>
    <row r="87" ht="12.75">
      <c r="B87" s="145"/>
    </row>
    <row r="88" ht="12.75">
      <c r="B88" s="145"/>
    </row>
    <row r="89" ht="12.75">
      <c r="B89" s="145"/>
    </row>
    <row r="90" ht="12.75">
      <c r="B90" s="145"/>
    </row>
    <row r="91" ht="12.75">
      <c r="B91" s="145"/>
    </row>
    <row r="92" ht="12.75">
      <c r="B92" s="145"/>
    </row>
    <row r="93" ht="12.75">
      <c r="B93" s="145"/>
    </row>
    <row r="94" ht="12.75">
      <c r="B94" s="145"/>
    </row>
    <row r="95" ht="12.75">
      <c r="B95" s="145"/>
    </row>
    <row r="96" ht="12.75">
      <c r="B96" s="145"/>
    </row>
    <row r="97" ht="12.75">
      <c r="B97" s="145"/>
    </row>
    <row r="98" ht="12.75">
      <c r="B98" s="145"/>
    </row>
    <row r="99" ht="12.75">
      <c r="B99" s="145"/>
    </row>
    <row r="100" ht="12.75">
      <c r="B100" s="145"/>
    </row>
    <row r="101" ht="12.75">
      <c r="B101" s="145"/>
    </row>
    <row r="102" ht="12.75">
      <c r="B102" s="145"/>
    </row>
    <row r="103" ht="12.75">
      <c r="B103" s="145"/>
    </row>
    <row r="104" ht="12.75">
      <c r="B104" s="145"/>
    </row>
    <row r="105" ht="12.75">
      <c r="B105" s="145"/>
    </row>
    <row r="106" ht="12.75">
      <c r="B106" s="145"/>
    </row>
    <row r="107" ht="12.75">
      <c r="B107" s="145"/>
    </row>
    <row r="108" ht="12.75">
      <c r="B108" s="145"/>
    </row>
    <row r="109" ht="12.75">
      <c r="B109" s="145"/>
    </row>
    <row r="110" ht="12.75">
      <c r="B110" s="145"/>
    </row>
    <row r="111" ht="12.75">
      <c r="B111" s="145"/>
    </row>
    <row r="112" ht="12.75">
      <c r="B112" s="145"/>
    </row>
    <row r="113" ht="12.75">
      <c r="B113" s="145"/>
    </row>
    <row r="114" ht="12.75">
      <c r="B114" s="145"/>
    </row>
    <row r="115" ht="12.75">
      <c r="B115" s="145"/>
    </row>
    <row r="116" ht="12.75">
      <c r="B116" s="145"/>
    </row>
    <row r="117" ht="12.75">
      <c r="B117" s="145"/>
    </row>
    <row r="118" ht="12.75">
      <c r="B118" s="145"/>
    </row>
    <row r="119" ht="12.75">
      <c r="B119" s="145"/>
    </row>
    <row r="120" ht="12.75">
      <c r="B120" s="145"/>
    </row>
    <row r="121" ht="12.75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ht="12.75">
      <c r="B126" s="145"/>
    </row>
    <row r="127" ht="12.75">
      <c r="B127" s="145"/>
    </row>
    <row r="128" ht="12.75">
      <c r="B128" s="145"/>
    </row>
    <row r="129" ht="12.75">
      <c r="B129" s="145"/>
    </row>
    <row r="130" ht="12.75">
      <c r="B130" s="145"/>
    </row>
    <row r="131" ht="12.75">
      <c r="B131" s="145"/>
    </row>
    <row r="132" ht="12.75">
      <c r="B132" s="145"/>
    </row>
    <row r="133" ht="12.75">
      <c r="B133" s="145"/>
    </row>
    <row r="134" ht="12.75">
      <c r="B134" s="145"/>
    </row>
    <row r="135" ht="12.75">
      <c r="B135" s="145"/>
    </row>
    <row r="136" ht="12.75">
      <c r="B136" s="145"/>
    </row>
    <row r="137" ht="12.75">
      <c r="B137" s="145"/>
    </row>
    <row r="138" ht="12.75">
      <c r="B138" s="145"/>
    </row>
    <row r="139" ht="12.75">
      <c r="B139" s="145"/>
    </row>
    <row r="140" ht="12.75">
      <c r="B140" s="145"/>
    </row>
    <row r="141" ht="12.75">
      <c r="B141" s="145"/>
    </row>
    <row r="142" ht="12.75">
      <c r="B142" s="145"/>
    </row>
    <row r="143" ht="12.75">
      <c r="B143" s="145"/>
    </row>
    <row r="144" ht="12.75">
      <c r="B144" s="145"/>
    </row>
    <row r="145" ht="12.75">
      <c r="B145" s="145"/>
    </row>
    <row r="146" ht="12.75">
      <c r="B146" s="145"/>
    </row>
    <row r="147" ht="12.75">
      <c r="B147" s="145"/>
    </row>
    <row r="148" ht="12.75">
      <c r="B148" s="145"/>
    </row>
    <row r="149" ht="12.75">
      <c r="B149" s="145"/>
    </row>
    <row r="150" ht="12.75">
      <c r="B150" s="145"/>
    </row>
    <row r="151" ht="12.75">
      <c r="B151" s="145"/>
    </row>
    <row r="152" ht="12.75">
      <c r="B152" s="145"/>
    </row>
    <row r="153" ht="12.75">
      <c r="B153" s="145"/>
    </row>
    <row r="154" ht="12.75">
      <c r="B154" s="145"/>
    </row>
    <row r="155" ht="12.75">
      <c r="B155" s="145"/>
    </row>
    <row r="156" ht="12.75">
      <c r="B156" s="145"/>
    </row>
    <row r="157" ht="12.75">
      <c r="B157" s="145"/>
    </row>
    <row r="158" ht="12.75">
      <c r="B158" s="145"/>
    </row>
    <row r="159" ht="12.75">
      <c r="B159" s="145"/>
    </row>
    <row r="160" ht="12.75">
      <c r="B160" s="145"/>
    </row>
    <row r="161" ht="12.75">
      <c r="B161" s="145"/>
    </row>
    <row r="162" ht="12.75">
      <c r="B162" s="145"/>
    </row>
    <row r="163" ht="12.75">
      <c r="B163" s="145"/>
    </row>
    <row r="164" ht="12.75">
      <c r="B164" s="145"/>
    </row>
    <row r="165" ht="12.75">
      <c r="B165" s="145"/>
    </row>
    <row r="166" ht="12.75">
      <c r="B166" s="145"/>
    </row>
    <row r="167" ht="12.75">
      <c r="B167" s="145"/>
    </row>
    <row r="168" ht="12.75">
      <c r="B168" s="145"/>
    </row>
    <row r="169" ht="12.75"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45"/>
    </row>
    <row r="178" ht="12.75">
      <c r="B178" s="145"/>
    </row>
    <row r="179" ht="12.75">
      <c r="B179" s="145"/>
    </row>
    <row r="180" ht="12.75">
      <c r="B180" s="145"/>
    </row>
    <row r="181" ht="12.75">
      <c r="B181" s="145"/>
    </row>
    <row r="182" ht="12.75">
      <c r="B182" s="145"/>
    </row>
    <row r="183" ht="12.75">
      <c r="B183" s="145"/>
    </row>
    <row r="184" ht="12.75">
      <c r="B184" s="145"/>
    </row>
    <row r="185" ht="12.75">
      <c r="B185" s="145"/>
    </row>
    <row r="186" ht="12.75">
      <c r="B186" s="145"/>
    </row>
    <row r="187" ht="12.75">
      <c r="B187" s="145"/>
    </row>
    <row r="188" ht="12.75">
      <c r="B188" s="145"/>
    </row>
    <row r="189" ht="12.75">
      <c r="B189" s="145"/>
    </row>
    <row r="190" ht="12.75">
      <c r="B190" s="145"/>
    </row>
    <row r="191" ht="12.75">
      <c r="B191" s="145"/>
    </row>
    <row r="192" ht="12.75">
      <c r="B192" s="145"/>
    </row>
    <row r="193" ht="12.75">
      <c r="B193" s="145"/>
    </row>
    <row r="194" ht="12.75">
      <c r="B194" s="145"/>
    </row>
    <row r="195" ht="12.75">
      <c r="B195" s="145"/>
    </row>
    <row r="196" ht="12.75">
      <c r="B196" s="145"/>
    </row>
    <row r="197" ht="12.75">
      <c r="B197" s="145"/>
    </row>
    <row r="198" ht="12.75">
      <c r="B198" s="145"/>
    </row>
    <row r="199" ht="12.75">
      <c r="B199" s="145"/>
    </row>
    <row r="200" ht="12.75">
      <c r="B200" s="145"/>
    </row>
    <row r="201" ht="12.75">
      <c r="B201" s="145"/>
    </row>
    <row r="202" ht="12.75">
      <c r="B202" s="145"/>
    </row>
    <row r="203" ht="12.75">
      <c r="B203" s="145"/>
    </row>
    <row r="204" ht="12.75">
      <c r="B204" s="145"/>
    </row>
    <row r="205" ht="12.75">
      <c r="B205" s="145"/>
    </row>
    <row r="206" ht="12.75">
      <c r="B206" s="145"/>
    </row>
    <row r="207" ht="12.75">
      <c r="B207" s="145"/>
    </row>
    <row r="208" ht="12.75">
      <c r="B208" s="145"/>
    </row>
    <row r="209" ht="12.75">
      <c r="B209" s="145"/>
    </row>
    <row r="210" ht="12.75">
      <c r="B210" s="145"/>
    </row>
    <row r="211" ht="12.75">
      <c r="B211" s="145"/>
    </row>
    <row r="212" ht="12.75">
      <c r="B212" s="145"/>
    </row>
    <row r="213" ht="12.75">
      <c r="B213" s="145"/>
    </row>
    <row r="214" ht="12.75">
      <c r="B214" s="145"/>
    </row>
    <row r="215" ht="12.75">
      <c r="B215" s="145"/>
    </row>
    <row r="216" ht="12.75">
      <c r="B216" s="145"/>
    </row>
    <row r="217" ht="12.75">
      <c r="B217" s="145"/>
    </row>
    <row r="218" ht="12.75">
      <c r="B218" s="145"/>
    </row>
    <row r="219" ht="12.75">
      <c r="B219" s="145"/>
    </row>
    <row r="220" ht="12.75">
      <c r="B220" s="145"/>
    </row>
    <row r="221" ht="12.75">
      <c r="B221" s="145"/>
    </row>
    <row r="222" ht="12.75">
      <c r="B222" s="145"/>
    </row>
    <row r="223" ht="12.75">
      <c r="B223" s="145"/>
    </row>
    <row r="224" ht="12.75">
      <c r="B224" s="145"/>
    </row>
    <row r="225" ht="12.75">
      <c r="B225" s="145"/>
    </row>
    <row r="226" ht="12.75">
      <c r="B226" s="145"/>
    </row>
    <row r="227" ht="12.75">
      <c r="B227" s="145"/>
    </row>
    <row r="228" ht="12.75">
      <c r="B228" s="145"/>
    </row>
    <row r="229" ht="12.75">
      <c r="B229" s="145"/>
    </row>
    <row r="230" ht="12.75">
      <c r="B230" s="145"/>
    </row>
    <row r="231" ht="12.75">
      <c r="B231" s="145"/>
    </row>
    <row r="232" ht="12.75">
      <c r="B232" s="145"/>
    </row>
    <row r="233" ht="12.75">
      <c r="B233" s="145"/>
    </row>
    <row r="234" ht="12.75">
      <c r="B234" s="145"/>
    </row>
    <row r="235" ht="12.75">
      <c r="B235" s="145"/>
    </row>
    <row r="236" ht="12.75">
      <c r="B236" s="145"/>
    </row>
    <row r="237" ht="12.75">
      <c r="B237" s="145"/>
    </row>
    <row r="238" ht="12.75">
      <c r="B238" s="145"/>
    </row>
    <row r="239" ht="12.75">
      <c r="B239" s="145"/>
    </row>
    <row r="240" ht="12.75">
      <c r="B240" s="145"/>
    </row>
    <row r="241" ht="12.75">
      <c r="B241" s="145"/>
    </row>
    <row r="242" ht="12.75">
      <c r="B242" s="145"/>
    </row>
    <row r="243" ht="12.75">
      <c r="B243" s="145"/>
    </row>
    <row r="244" ht="12.75">
      <c r="B244" s="145"/>
    </row>
    <row r="245" ht="12.75">
      <c r="B245" s="145"/>
    </row>
    <row r="246" ht="12.75">
      <c r="B246" s="145"/>
    </row>
    <row r="247" ht="12.75">
      <c r="B247" s="145"/>
    </row>
    <row r="248" ht="12.75">
      <c r="B248" s="145"/>
    </row>
    <row r="249" ht="12.75">
      <c r="B249" s="145"/>
    </row>
    <row r="250" ht="12.75">
      <c r="B250" s="145"/>
    </row>
    <row r="251" ht="12.75">
      <c r="B251" s="145"/>
    </row>
    <row r="252" ht="12.75">
      <c r="B252" s="145"/>
    </row>
    <row r="253" ht="12.75">
      <c r="B253" s="145"/>
    </row>
    <row r="254" ht="12.75">
      <c r="B254" s="145"/>
    </row>
    <row r="255" ht="12.75">
      <c r="B255" s="145"/>
    </row>
    <row r="256" ht="12.75">
      <c r="B256" s="145"/>
    </row>
    <row r="257" ht="12.75">
      <c r="B257" s="145"/>
    </row>
    <row r="258" ht="12.75">
      <c r="B258" s="145"/>
    </row>
    <row r="259" ht="12.75">
      <c r="B259" s="145"/>
    </row>
    <row r="260" ht="12.75">
      <c r="B260" s="145"/>
    </row>
    <row r="261" ht="12.75">
      <c r="B261" s="145"/>
    </row>
    <row r="262" ht="12.75">
      <c r="B262" s="145"/>
    </row>
    <row r="263" ht="12.75">
      <c r="B263" s="145"/>
    </row>
    <row r="264" ht="12.75">
      <c r="B264" s="145"/>
    </row>
    <row r="265" ht="12.75">
      <c r="B265" s="145"/>
    </row>
    <row r="266" ht="12.75">
      <c r="B266" s="145"/>
    </row>
    <row r="267" ht="12.75">
      <c r="B267" s="145"/>
    </row>
    <row r="268" ht="12.75">
      <c r="B268" s="145"/>
    </row>
    <row r="269" ht="12.75">
      <c r="B269" s="145"/>
    </row>
    <row r="270" ht="12.75">
      <c r="B270" s="145"/>
    </row>
    <row r="271" ht="12.75">
      <c r="B271" s="145"/>
    </row>
    <row r="272" ht="12.75">
      <c r="B272" s="145"/>
    </row>
    <row r="273" ht="12.75">
      <c r="B273" s="145"/>
    </row>
    <row r="274" ht="12.75">
      <c r="B274" s="145"/>
    </row>
    <row r="275" ht="12.75">
      <c r="B275" s="145"/>
    </row>
    <row r="276" ht="12.75">
      <c r="B276" s="145"/>
    </row>
    <row r="277" ht="12.75">
      <c r="B277" s="145"/>
    </row>
    <row r="278" ht="12.75">
      <c r="B278" s="145"/>
    </row>
    <row r="279" ht="12.75">
      <c r="B279" s="145"/>
    </row>
    <row r="280" ht="12.75">
      <c r="B280" s="145"/>
    </row>
    <row r="281" ht="12.75">
      <c r="B281" s="145"/>
    </row>
    <row r="282" ht="12.75">
      <c r="B282" s="145"/>
    </row>
    <row r="283" ht="12.75">
      <c r="B283" s="145"/>
    </row>
    <row r="284" ht="12.75">
      <c r="B284" s="145"/>
    </row>
    <row r="285" ht="12.75">
      <c r="B285" s="145"/>
    </row>
    <row r="286" ht="12.75">
      <c r="B286" s="145"/>
    </row>
    <row r="287" ht="12.75">
      <c r="B287" s="145"/>
    </row>
    <row r="288" ht="12.75">
      <c r="B288" s="145"/>
    </row>
    <row r="289" ht="12.75">
      <c r="B289" s="145"/>
    </row>
    <row r="290" ht="12.75">
      <c r="B290" s="145"/>
    </row>
    <row r="291" ht="12.75">
      <c r="B291" s="145"/>
    </row>
    <row r="292" ht="12.75">
      <c r="B292" s="145"/>
    </row>
    <row r="293" ht="12.75">
      <c r="B293" s="145"/>
    </row>
    <row r="294" ht="12.75">
      <c r="B294" s="145"/>
    </row>
    <row r="295" ht="12.75">
      <c r="B295" s="145"/>
    </row>
    <row r="296" ht="12.75">
      <c r="B296" s="145"/>
    </row>
    <row r="297" ht="12.75">
      <c r="B297" s="145"/>
    </row>
    <row r="298" ht="12.75">
      <c r="B298" s="145"/>
    </row>
    <row r="299" ht="12.75">
      <c r="B299" s="145"/>
    </row>
    <row r="300" ht="12.75">
      <c r="B300" s="145"/>
    </row>
    <row r="301" ht="12.75">
      <c r="B301" s="145"/>
    </row>
    <row r="302" ht="12.75">
      <c r="B302" s="145"/>
    </row>
    <row r="303" ht="12.75">
      <c r="B303" s="145"/>
    </row>
    <row r="304" ht="12.75">
      <c r="B304" s="145"/>
    </row>
    <row r="305" ht="12.75">
      <c r="B305" s="145"/>
    </row>
    <row r="306" ht="12.75">
      <c r="B306" s="145"/>
    </row>
    <row r="307" ht="12.75">
      <c r="B307" s="145"/>
    </row>
    <row r="308" ht="12.75">
      <c r="B308" s="145"/>
    </row>
    <row r="309" ht="12.75">
      <c r="B309" s="145"/>
    </row>
    <row r="310" ht="12.75">
      <c r="B310" s="145"/>
    </row>
    <row r="311" ht="12.75">
      <c r="B311" s="145"/>
    </row>
    <row r="312" ht="12.75">
      <c r="B312" s="145"/>
    </row>
    <row r="313" ht="12.75">
      <c r="B313" s="145"/>
    </row>
    <row r="314" ht="12.75">
      <c r="B314" s="145"/>
    </row>
    <row r="315" ht="12.75">
      <c r="B315" s="145"/>
    </row>
    <row r="316" ht="12.75">
      <c r="B316" s="145"/>
    </row>
    <row r="317" ht="12.75">
      <c r="B317" s="145"/>
    </row>
    <row r="318" ht="12.75">
      <c r="B318" s="145"/>
    </row>
    <row r="319" ht="12.75">
      <c r="B319" s="145"/>
    </row>
    <row r="320" ht="12.75">
      <c r="B320" s="145"/>
    </row>
    <row r="321" ht="12.75">
      <c r="B321" s="145"/>
    </row>
    <row r="322" ht="12.75">
      <c r="B322" s="145"/>
    </row>
    <row r="323" ht="12.75">
      <c r="B323" s="145"/>
    </row>
    <row r="324" ht="12.75">
      <c r="B324" s="145"/>
    </row>
    <row r="325" ht="12.75">
      <c r="B325" s="145"/>
    </row>
    <row r="326" ht="12.75">
      <c r="B326" s="145"/>
    </row>
    <row r="327" ht="12.75">
      <c r="B327" s="145"/>
    </row>
    <row r="328" ht="12.75">
      <c r="B328" s="145"/>
    </row>
    <row r="329" ht="12.75">
      <c r="B329" s="145"/>
    </row>
    <row r="330" ht="12.75">
      <c r="B330" s="145"/>
    </row>
    <row r="331" ht="12.75">
      <c r="B331" s="145"/>
    </row>
    <row r="332" ht="12.75">
      <c r="B332" s="145"/>
    </row>
    <row r="333" ht="12.75">
      <c r="B333" s="145"/>
    </row>
    <row r="334" ht="12.75">
      <c r="B334" s="145"/>
    </row>
    <row r="335" ht="12.75">
      <c r="B335" s="145"/>
    </row>
    <row r="336" ht="12.75">
      <c r="B336" s="145"/>
    </row>
    <row r="337" ht="12.75">
      <c r="B337" s="145"/>
    </row>
    <row r="338" ht="12.75">
      <c r="B338" s="145"/>
    </row>
    <row r="339" ht="12.75">
      <c r="B339" s="145"/>
    </row>
    <row r="340" ht="12.75">
      <c r="B340" s="145"/>
    </row>
    <row r="341" ht="12.75">
      <c r="B341" s="145"/>
    </row>
    <row r="342" ht="12.75">
      <c r="B342" s="145"/>
    </row>
    <row r="343" ht="12.75">
      <c r="B343" s="145"/>
    </row>
    <row r="344" ht="12.75">
      <c r="B344" s="145"/>
    </row>
    <row r="345" ht="12.75">
      <c r="B345" s="145"/>
    </row>
    <row r="346" ht="12.75">
      <c r="B346" s="145"/>
    </row>
    <row r="347" ht="12.75">
      <c r="B347" s="145"/>
    </row>
    <row r="348" ht="12.75">
      <c r="B348" s="145"/>
    </row>
    <row r="349" ht="12.75">
      <c r="B349" s="145"/>
    </row>
    <row r="350" ht="12.75">
      <c r="B350" s="145"/>
    </row>
    <row r="351" ht="12.75">
      <c r="B351" s="145"/>
    </row>
    <row r="352" ht="12.75">
      <c r="B352" s="145"/>
    </row>
    <row r="353" ht="12.75">
      <c r="B353" s="145"/>
    </row>
    <row r="354" ht="12.75">
      <c r="B354" s="145"/>
    </row>
    <row r="355" ht="12.75">
      <c r="B355" s="145"/>
    </row>
    <row r="356" ht="12.75">
      <c r="B356" s="145"/>
    </row>
    <row r="357" ht="12.75">
      <c r="B357" s="145"/>
    </row>
    <row r="358" ht="12.75">
      <c r="B358" s="145"/>
    </row>
    <row r="359" ht="12.75">
      <c r="B359" s="145"/>
    </row>
    <row r="360" ht="12.75">
      <c r="B360" s="145"/>
    </row>
    <row r="361" ht="12.75">
      <c r="B361" s="145"/>
    </row>
    <row r="362" ht="12.75">
      <c r="B362" s="145"/>
    </row>
    <row r="363" ht="12.75">
      <c r="B363" s="145"/>
    </row>
    <row r="364" ht="12.75">
      <c r="B364" s="145"/>
    </row>
    <row r="365" ht="12.75">
      <c r="B365" s="145"/>
    </row>
    <row r="366" ht="12.75">
      <c r="B366" s="145"/>
    </row>
    <row r="367" ht="12.75">
      <c r="B367" s="145"/>
    </row>
    <row r="368" ht="12.75">
      <c r="B368" s="145"/>
    </row>
    <row r="369" ht="12.75">
      <c r="B369" s="145"/>
    </row>
    <row r="370" ht="12.75">
      <c r="B370" s="145"/>
    </row>
    <row r="371" ht="12.75">
      <c r="B371" s="145"/>
    </row>
    <row r="372" ht="12.75">
      <c r="B372" s="145"/>
    </row>
    <row r="373" ht="12.75">
      <c r="B373" s="145"/>
    </row>
    <row r="374" ht="12.75">
      <c r="B374" s="145"/>
    </row>
    <row r="375" ht="12.75">
      <c r="B375" s="145"/>
    </row>
    <row r="376" ht="12.75">
      <c r="B376" s="145"/>
    </row>
    <row r="377" ht="12.75">
      <c r="B377" s="145"/>
    </row>
    <row r="378" ht="12.75">
      <c r="B378" s="145"/>
    </row>
    <row r="379" ht="12.75">
      <c r="B379" s="145"/>
    </row>
    <row r="380" ht="12.75">
      <c r="B380" s="145"/>
    </row>
    <row r="381" ht="12.75">
      <c r="B381" s="145"/>
    </row>
    <row r="382" ht="12.75">
      <c r="B382" s="145"/>
    </row>
    <row r="383" ht="12.75">
      <c r="B383" s="145"/>
    </row>
    <row r="384" ht="12.75">
      <c r="B384" s="145"/>
    </row>
    <row r="385" ht="12.75">
      <c r="B385" s="145"/>
    </row>
    <row r="386" ht="12.75">
      <c r="B386" s="145"/>
    </row>
    <row r="387" ht="12.75">
      <c r="B387" s="145"/>
    </row>
    <row r="388" ht="12.75">
      <c r="B388" s="145"/>
    </row>
    <row r="389" ht="12.75">
      <c r="B389" s="145"/>
    </row>
    <row r="390" ht="12.75">
      <c r="B390" s="145"/>
    </row>
    <row r="391" ht="12.75">
      <c r="B391" s="145"/>
    </row>
    <row r="392" ht="12.75">
      <c r="B392" s="145"/>
    </row>
    <row r="393" ht="12.75">
      <c r="B393" s="145"/>
    </row>
    <row r="394" ht="12.75">
      <c r="B394" s="145"/>
    </row>
    <row r="395" ht="12.75">
      <c r="B395" s="145"/>
    </row>
    <row r="396" ht="12.75">
      <c r="B396" s="145"/>
    </row>
    <row r="397" ht="12.75">
      <c r="B397" s="145"/>
    </row>
    <row r="398" ht="12.75">
      <c r="B398" s="145"/>
    </row>
    <row r="399" ht="12.75">
      <c r="B399" s="145"/>
    </row>
    <row r="400" ht="12.75">
      <c r="B400" s="145"/>
    </row>
    <row r="401" ht="12.75">
      <c r="B401" s="145"/>
    </row>
    <row r="402" ht="12.75">
      <c r="B402" s="145"/>
    </row>
    <row r="403" ht="12.75">
      <c r="B403" s="145"/>
    </row>
    <row r="404" ht="12.75">
      <c r="B404" s="145"/>
    </row>
    <row r="405" ht="12.75">
      <c r="B405" s="145"/>
    </row>
    <row r="406" ht="12.75">
      <c r="B406" s="145"/>
    </row>
    <row r="407" ht="12.75">
      <c r="B407" s="145"/>
    </row>
    <row r="408" ht="12.75">
      <c r="B408" s="145"/>
    </row>
    <row r="409" ht="12.75">
      <c r="B409" s="145"/>
    </row>
    <row r="410" ht="12.75">
      <c r="B410" s="145"/>
    </row>
    <row r="411" ht="12.75">
      <c r="B411" s="145"/>
    </row>
    <row r="412" ht="12.75">
      <c r="B412" s="145"/>
    </row>
    <row r="413" ht="12.75">
      <c r="B413" s="145"/>
    </row>
    <row r="414" ht="12.75">
      <c r="B414" s="145"/>
    </row>
    <row r="415" ht="12.75">
      <c r="B415" s="145"/>
    </row>
    <row r="416" ht="12.75">
      <c r="B416" s="145"/>
    </row>
    <row r="417" ht="12.75">
      <c r="B417" s="145"/>
    </row>
    <row r="418" ht="12.75">
      <c r="B418" s="145"/>
    </row>
    <row r="419" ht="12.75">
      <c r="B419" s="145"/>
    </row>
    <row r="420" ht="12.75">
      <c r="B420" s="145"/>
    </row>
    <row r="421" ht="12.75">
      <c r="B421" s="145"/>
    </row>
    <row r="422" ht="12.75">
      <c r="B422" s="145"/>
    </row>
    <row r="423" ht="12.75">
      <c r="B423" s="145"/>
    </row>
    <row r="424" ht="12.75">
      <c r="B424" s="145"/>
    </row>
    <row r="425" ht="12.75">
      <c r="B425" s="145"/>
    </row>
    <row r="426" ht="12.75">
      <c r="B426" s="145"/>
    </row>
    <row r="427" ht="12.75">
      <c r="B427" s="145"/>
    </row>
    <row r="428" ht="12.75">
      <c r="B428" s="145"/>
    </row>
    <row r="429" ht="12.75">
      <c r="B429" s="145"/>
    </row>
    <row r="430" ht="12.75">
      <c r="B430" s="145"/>
    </row>
    <row r="431" ht="12.75">
      <c r="B431" s="145"/>
    </row>
    <row r="432" ht="12.75">
      <c r="B432" s="145"/>
    </row>
    <row r="433" ht="12.75">
      <c r="B433" s="145"/>
    </row>
    <row r="434" ht="12.75">
      <c r="B434" s="145"/>
    </row>
    <row r="435" ht="12.75">
      <c r="B435" s="145"/>
    </row>
    <row r="436" ht="12.75">
      <c r="B436" s="145"/>
    </row>
    <row r="437" ht="12.75">
      <c r="B437" s="145"/>
    </row>
    <row r="438" ht="12.75">
      <c r="B438" s="145"/>
    </row>
    <row r="439" ht="12.75">
      <c r="B439" s="145"/>
    </row>
    <row r="440" ht="12.75">
      <c r="B440" s="145"/>
    </row>
    <row r="441" ht="12.75">
      <c r="B441" s="145"/>
    </row>
    <row r="442" ht="12.75">
      <c r="B442" s="145"/>
    </row>
    <row r="443" ht="12.75">
      <c r="B443" s="145"/>
    </row>
    <row r="444" ht="12.75">
      <c r="B444" s="145"/>
    </row>
    <row r="445" ht="12.75">
      <c r="B445" s="145"/>
    </row>
    <row r="446" ht="12.75">
      <c r="B446" s="145"/>
    </row>
    <row r="447" ht="12.75">
      <c r="B447" s="145"/>
    </row>
    <row r="448" ht="12.75">
      <c r="B448" s="145"/>
    </row>
    <row r="449" ht="12.75">
      <c r="B449" s="145"/>
    </row>
    <row r="450" ht="12.75">
      <c r="B450" s="145"/>
    </row>
    <row r="451" ht="12.75">
      <c r="B451" s="145"/>
    </row>
    <row r="452" ht="12.75">
      <c r="B452" s="145"/>
    </row>
    <row r="453" ht="12.75">
      <c r="B453" s="145"/>
    </row>
    <row r="454" ht="12.75">
      <c r="B454" s="145"/>
    </row>
    <row r="455" ht="12.75">
      <c r="B455" s="145"/>
    </row>
    <row r="456" ht="12.75">
      <c r="B456" s="145"/>
    </row>
    <row r="457" ht="12.75">
      <c r="B457" s="145"/>
    </row>
    <row r="458" ht="12.75">
      <c r="B458" s="145"/>
    </row>
    <row r="459" ht="12.75">
      <c r="B459" s="145"/>
    </row>
    <row r="460" ht="12.75">
      <c r="B460" s="145"/>
    </row>
    <row r="461" ht="12.75">
      <c r="B461" s="145"/>
    </row>
    <row r="462" ht="12.75">
      <c r="B462" s="145"/>
    </row>
    <row r="463" ht="12.75">
      <c r="B463" s="145"/>
    </row>
    <row r="464" ht="12.75">
      <c r="B464" s="145"/>
    </row>
    <row r="465" ht="12.75">
      <c r="B465" s="145"/>
    </row>
    <row r="466" ht="12.75">
      <c r="B466" s="145"/>
    </row>
    <row r="467" ht="12.75">
      <c r="B467" s="145"/>
    </row>
    <row r="468" ht="12.75">
      <c r="B468" s="145"/>
    </row>
    <row r="469" ht="12.75">
      <c r="B469" s="145"/>
    </row>
    <row r="470" ht="12.75">
      <c r="B470" s="145"/>
    </row>
    <row r="471" ht="12.75">
      <c r="B471" s="145"/>
    </row>
    <row r="472" ht="12.75">
      <c r="B472" s="145"/>
    </row>
    <row r="473" ht="12.75">
      <c r="B473" s="145"/>
    </row>
    <row r="474" ht="12.75">
      <c r="B474" s="145"/>
    </row>
    <row r="475" ht="12.75">
      <c r="B475" s="145"/>
    </row>
    <row r="476" ht="12.75">
      <c r="B476" s="145"/>
    </row>
    <row r="477" ht="12.75">
      <c r="B477" s="145"/>
    </row>
    <row r="478" ht="12.75">
      <c r="B478" s="145"/>
    </row>
    <row r="479" ht="12.75">
      <c r="B479" s="145"/>
    </row>
    <row r="480" ht="12.75">
      <c r="B480" s="145"/>
    </row>
    <row r="481" ht="12.75">
      <c r="B481" s="145"/>
    </row>
    <row r="482" ht="12.75">
      <c r="B482" s="145"/>
    </row>
    <row r="483" ht="12.75">
      <c r="B483" s="145"/>
    </row>
    <row r="484" ht="12.75">
      <c r="B484" s="145"/>
    </row>
    <row r="485" ht="12.75">
      <c r="B485" s="145"/>
    </row>
    <row r="486" ht="12.75">
      <c r="B486" s="145"/>
    </row>
    <row r="487" ht="12.75">
      <c r="B487" s="145"/>
    </row>
    <row r="488" ht="12.75">
      <c r="B488" s="145"/>
    </row>
    <row r="489" ht="12.75">
      <c r="B489" s="145"/>
    </row>
    <row r="490" ht="12.75">
      <c r="B490" s="145"/>
    </row>
    <row r="491" ht="12.75">
      <c r="B491" s="145"/>
    </row>
    <row r="492" ht="12.75">
      <c r="B492" s="145"/>
    </row>
    <row r="493" ht="12.75">
      <c r="B493" s="145"/>
    </row>
    <row r="494" ht="12.75">
      <c r="B494" s="145"/>
    </row>
    <row r="495" ht="12.75">
      <c r="B495" s="145"/>
    </row>
    <row r="496" ht="12.75">
      <c r="B496" s="145"/>
    </row>
    <row r="497" ht="12.75">
      <c r="B497" s="145"/>
    </row>
    <row r="498" ht="12.75">
      <c r="B498" s="145"/>
    </row>
    <row r="499" ht="12.75">
      <c r="B499" s="145"/>
    </row>
    <row r="500" ht="12.75">
      <c r="B500" s="145"/>
    </row>
    <row r="501" ht="12.75">
      <c r="B501" s="145"/>
    </row>
    <row r="502" ht="12.75">
      <c r="B502" s="145"/>
    </row>
    <row r="503" ht="12.75">
      <c r="B503" s="145"/>
    </row>
    <row r="504" ht="12.75">
      <c r="B504" s="145"/>
    </row>
    <row r="505" ht="12.75">
      <c r="B505" s="145"/>
    </row>
    <row r="506" ht="12.75">
      <c r="B506" s="145"/>
    </row>
    <row r="507" ht="12.75">
      <c r="B507" s="145"/>
    </row>
    <row r="508" ht="12.75">
      <c r="B508" s="145"/>
    </row>
    <row r="509" ht="12.75">
      <c r="B509" s="145"/>
    </row>
    <row r="510" ht="12.75">
      <c r="B510" s="145"/>
    </row>
    <row r="511" ht="12.75">
      <c r="B511" s="145"/>
    </row>
    <row r="512" ht="12.75">
      <c r="B512" s="145"/>
    </row>
    <row r="513" ht="12.75">
      <c r="B513" s="145"/>
    </row>
    <row r="514" ht="12.75">
      <c r="B514" s="145"/>
    </row>
    <row r="515" ht="12.75">
      <c r="B515" s="145"/>
    </row>
    <row r="516" ht="12.75">
      <c r="B516" s="145"/>
    </row>
    <row r="517" ht="12.75">
      <c r="B517" s="145"/>
    </row>
    <row r="518" ht="12.75">
      <c r="B518" s="145"/>
    </row>
    <row r="519" ht="12.75">
      <c r="B519" s="145"/>
    </row>
    <row r="520" ht="12.75">
      <c r="B520" s="145"/>
    </row>
    <row r="521" ht="12.75">
      <c r="B521" s="145"/>
    </row>
    <row r="522" ht="12.75">
      <c r="B522" s="145"/>
    </row>
    <row r="523" ht="12.75">
      <c r="B523" s="145"/>
    </row>
    <row r="524" ht="12.75">
      <c r="B524" s="145"/>
    </row>
    <row r="525" ht="12.75">
      <c r="B525" s="145"/>
    </row>
    <row r="526" ht="12.75">
      <c r="B526" s="145"/>
    </row>
    <row r="527" ht="12.75">
      <c r="B527" s="145"/>
    </row>
    <row r="528" ht="12.75">
      <c r="B528" s="145"/>
    </row>
    <row r="529" ht="12.75">
      <c r="B529" s="145"/>
    </row>
    <row r="530" ht="12.75">
      <c r="B530" s="145"/>
    </row>
    <row r="531" ht="12.75">
      <c r="B531" s="145"/>
    </row>
    <row r="532" ht="12.75">
      <c r="B532" s="145"/>
    </row>
    <row r="533" ht="12.75">
      <c r="B533" s="145"/>
    </row>
    <row r="534" ht="12.75">
      <c r="B534" s="145"/>
    </row>
    <row r="535" ht="12.75">
      <c r="B535" s="145"/>
    </row>
    <row r="536" ht="12.75">
      <c r="B536" s="145"/>
    </row>
    <row r="537" ht="12.75">
      <c r="B537" s="145"/>
    </row>
    <row r="538" ht="12.75">
      <c r="B538" s="145"/>
    </row>
    <row r="539" ht="12.75">
      <c r="B539" s="145"/>
    </row>
    <row r="540" ht="12.75">
      <c r="B540" s="145"/>
    </row>
    <row r="541" ht="12.75">
      <c r="B541" s="145"/>
    </row>
    <row r="542" ht="12.75">
      <c r="B542" s="145"/>
    </row>
    <row r="543" ht="12.75">
      <c r="B543" s="145"/>
    </row>
    <row r="544" ht="12.75">
      <c r="B544" s="145"/>
    </row>
    <row r="545" ht="12.75">
      <c r="B545" s="145"/>
    </row>
    <row r="546" ht="12.75">
      <c r="B546" s="145"/>
    </row>
    <row r="547" ht="12.75">
      <c r="B547" s="145"/>
    </row>
    <row r="548" ht="12.75">
      <c r="B548" s="145"/>
    </row>
    <row r="549" ht="12.75">
      <c r="B549" s="145"/>
    </row>
    <row r="550" ht="12.75">
      <c r="B550" s="145"/>
    </row>
    <row r="551" ht="12.75">
      <c r="B551" s="145"/>
    </row>
    <row r="552" ht="12.75">
      <c r="B552" s="145"/>
    </row>
    <row r="553" ht="12.75">
      <c r="B553" s="145"/>
    </row>
    <row r="554" ht="12.75">
      <c r="B554" s="145"/>
    </row>
    <row r="555" ht="12.75">
      <c r="B555" s="145"/>
    </row>
    <row r="556" ht="12.75">
      <c r="B556" s="145"/>
    </row>
    <row r="557" ht="12.75">
      <c r="B557" s="145"/>
    </row>
    <row r="558" ht="12.75">
      <c r="B558" s="145"/>
    </row>
    <row r="559" ht="12.75">
      <c r="B559" s="145"/>
    </row>
    <row r="560" ht="12.75">
      <c r="B560" s="145"/>
    </row>
    <row r="561" ht="12.75">
      <c r="B561" s="145"/>
    </row>
    <row r="562" ht="12.75">
      <c r="B562" s="145"/>
    </row>
    <row r="563" ht="12.75">
      <c r="B563" s="145"/>
    </row>
    <row r="564" ht="12.75">
      <c r="B564" s="145"/>
    </row>
    <row r="565" ht="12.75">
      <c r="B565" s="145"/>
    </row>
    <row r="566" ht="12.75">
      <c r="B566" s="145"/>
    </row>
    <row r="567" ht="12.75">
      <c r="B567" s="145"/>
    </row>
    <row r="568" ht="12.75">
      <c r="B568" s="145"/>
    </row>
    <row r="569" ht="12.75">
      <c r="B569" s="145"/>
    </row>
    <row r="570" ht="12.75">
      <c r="B570" s="145"/>
    </row>
    <row r="571" ht="12.75">
      <c r="B571" s="145"/>
    </row>
    <row r="572" ht="12.75">
      <c r="B572" s="145"/>
    </row>
    <row r="573" ht="12.75">
      <c r="B573" s="145"/>
    </row>
    <row r="574" ht="12.75">
      <c r="B574" s="145"/>
    </row>
    <row r="575" ht="12.75">
      <c r="B575" s="145"/>
    </row>
    <row r="576" ht="12.75">
      <c r="B576" s="145"/>
    </row>
    <row r="577" ht="12.75">
      <c r="B577" s="145"/>
    </row>
    <row r="578" ht="12.75">
      <c r="B578" s="145"/>
    </row>
    <row r="579" ht="12.75">
      <c r="B579" s="145"/>
    </row>
    <row r="580" ht="12.75">
      <c r="B580" s="145"/>
    </row>
    <row r="581" ht="12.75">
      <c r="B581" s="145"/>
    </row>
    <row r="582" ht="12.75">
      <c r="B582" s="145"/>
    </row>
    <row r="583" ht="12.75">
      <c r="B583" s="145"/>
    </row>
    <row r="584" ht="12.75">
      <c r="B584" s="145"/>
    </row>
    <row r="585" ht="12.75">
      <c r="B585" s="145"/>
    </row>
    <row r="586" ht="12.75">
      <c r="B586" s="145"/>
    </row>
    <row r="587" ht="12.75">
      <c r="B587" s="145"/>
    </row>
    <row r="588" ht="12.75">
      <c r="B588" s="145"/>
    </row>
    <row r="589" ht="12.75">
      <c r="B589" s="145"/>
    </row>
    <row r="590" ht="12.75">
      <c r="B590" s="145"/>
    </row>
    <row r="591" ht="12.75">
      <c r="B591" s="145"/>
    </row>
    <row r="592" ht="12.75">
      <c r="B592" s="145"/>
    </row>
    <row r="593" ht="12.75">
      <c r="B593" s="145"/>
    </row>
    <row r="594" ht="12.75">
      <c r="B594" s="145"/>
    </row>
    <row r="595" ht="12.75">
      <c r="B595" s="145"/>
    </row>
    <row r="596" ht="12.75">
      <c r="B596" s="145"/>
    </row>
    <row r="597" ht="12.75">
      <c r="B597" s="145"/>
    </row>
    <row r="598" ht="12.75">
      <c r="B598" s="145"/>
    </row>
    <row r="599" ht="12.75">
      <c r="B599" s="145"/>
    </row>
    <row r="600" ht="12.75">
      <c r="B600" s="145"/>
    </row>
    <row r="601" ht="12.75">
      <c r="B601" s="145"/>
    </row>
    <row r="602" ht="12.75">
      <c r="B602" s="145"/>
    </row>
    <row r="603" ht="12.75">
      <c r="B603" s="145"/>
    </row>
    <row r="604" ht="12.75">
      <c r="B604" s="145"/>
    </row>
    <row r="605" ht="12.75">
      <c r="B605" s="145"/>
    </row>
    <row r="606" ht="12.75">
      <c r="B606" s="145"/>
    </row>
    <row r="607" ht="12.75">
      <c r="B607" s="145"/>
    </row>
    <row r="608" ht="12.75">
      <c r="B608" s="145"/>
    </row>
    <row r="609" ht="12.75">
      <c r="B609" s="145"/>
    </row>
    <row r="610" ht="12.75">
      <c r="B610" s="145"/>
    </row>
    <row r="611" ht="12.75">
      <c r="B611" s="145"/>
    </row>
    <row r="612" ht="12.75">
      <c r="B612" s="145"/>
    </row>
    <row r="613" ht="12.75">
      <c r="B613" s="145"/>
    </row>
    <row r="614" ht="12.75">
      <c r="B614" s="145"/>
    </row>
    <row r="615" ht="12.75">
      <c r="B615" s="145"/>
    </row>
    <row r="616" ht="12.75">
      <c r="B616" s="145"/>
    </row>
    <row r="617" ht="12.75">
      <c r="B617" s="145"/>
    </row>
    <row r="618" ht="12.75">
      <c r="B618" s="145"/>
    </row>
    <row r="619" ht="12.75">
      <c r="B619" s="145"/>
    </row>
    <row r="620" ht="12.75">
      <c r="B620" s="145"/>
    </row>
    <row r="621" ht="12.75">
      <c r="B621" s="145"/>
    </row>
    <row r="622" ht="12.75">
      <c r="B622" s="145"/>
    </row>
    <row r="623" ht="12.75">
      <c r="B623" s="145"/>
    </row>
    <row r="624" ht="12.75">
      <c r="B624" s="145"/>
    </row>
    <row r="625" ht="12.75">
      <c r="B625" s="145"/>
    </row>
    <row r="626" ht="12.75">
      <c r="B626" s="145"/>
    </row>
    <row r="627" ht="12.75">
      <c r="B627" s="145"/>
    </row>
    <row r="628" ht="12.75">
      <c r="B628" s="145"/>
    </row>
    <row r="629" ht="12.75">
      <c r="B629" s="145"/>
    </row>
    <row r="630" ht="12.75">
      <c r="B630" s="145"/>
    </row>
    <row r="631" ht="12.75">
      <c r="B631" s="145"/>
    </row>
    <row r="632" ht="12.75">
      <c r="B632" s="145"/>
    </row>
    <row r="633" ht="12.75">
      <c r="B633" s="145"/>
    </row>
    <row r="634" ht="12.75">
      <c r="B634" s="145"/>
    </row>
    <row r="635" ht="12.75">
      <c r="B635" s="145"/>
    </row>
    <row r="636" ht="12.75">
      <c r="B636" s="145"/>
    </row>
    <row r="637" ht="12.75">
      <c r="B637" s="145"/>
    </row>
    <row r="638" ht="12.75">
      <c r="B638" s="145"/>
    </row>
    <row r="639" ht="12.75">
      <c r="B639" s="145"/>
    </row>
    <row r="640" ht="12.75">
      <c r="B640" s="145"/>
    </row>
    <row r="641" ht="12.75">
      <c r="B641" s="145"/>
    </row>
    <row r="642" ht="12.75">
      <c r="B642" s="145"/>
    </row>
    <row r="643" ht="12.75">
      <c r="B643" s="145"/>
    </row>
    <row r="644" ht="12.75">
      <c r="B644" s="145"/>
    </row>
    <row r="645" ht="12.75">
      <c r="B645" s="145"/>
    </row>
    <row r="646" ht="12.75">
      <c r="B646" s="145"/>
    </row>
    <row r="647" ht="12.75">
      <c r="B647" s="145"/>
    </row>
    <row r="648" ht="12.75">
      <c r="B648" s="145"/>
    </row>
    <row r="649" ht="12.75">
      <c r="B649" s="145"/>
    </row>
    <row r="650" ht="12.75">
      <c r="B650" s="145"/>
    </row>
    <row r="651" ht="12.75">
      <c r="B651" s="145"/>
    </row>
    <row r="652" ht="12.75">
      <c r="B652" s="145"/>
    </row>
    <row r="653" ht="12.75">
      <c r="B653" s="145"/>
    </row>
    <row r="654" ht="12.75">
      <c r="B654" s="145"/>
    </row>
    <row r="655" ht="12.75">
      <c r="B655" s="145"/>
    </row>
    <row r="656" ht="12.75">
      <c r="B656" s="145"/>
    </row>
    <row r="657" ht="12.75">
      <c r="B657" s="145"/>
    </row>
    <row r="658" ht="12.75">
      <c r="B658" s="145"/>
    </row>
    <row r="659" ht="12.75">
      <c r="B659" s="145"/>
    </row>
    <row r="660" ht="12.75">
      <c r="B660" s="145"/>
    </row>
    <row r="661" ht="12.75">
      <c r="B661" s="145"/>
    </row>
    <row r="662" ht="12.75">
      <c r="B662" s="145"/>
    </row>
    <row r="663" ht="12.75">
      <c r="B663" s="145"/>
    </row>
    <row r="664" ht="12.75">
      <c r="B664" s="145"/>
    </row>
    <row r="665" ht="12.75">
      <c r="B665" s="145"/>
    </row>
    <row r="666" ht="12.75">
      <c r="B666" s="145"/>
    </row>
    <row r="667" ht="12.75">
      <c r="B667" s="145"/>
    </row>
    <row r="668" ht="12.75">
      <c r="B668" s="145"/>
    </row>
    <row r="669" ht="12.75">
      <c r="B669" s="145"/>
    </row>
    <row r="670" ht="12.75">
      <c r="B670" s="145"/>
    </row>
    <row r="671" ht="12.75">
      <c r="B671" s="145"/>
    </row>
    <row r="672" ht="12.75">
      <c r="B672" s="145"/>
    </row>
    <row r="673" ht="12.75">
      <c r="B673" s="145"/>
    </row>
    <row r="674" ht="12.75">
      <c r="B674" s="145"/>
    </row>
    <row r="675" ht="12.75">
      <c r="B675" s="145"/>
    </row>
    <row r="676" ht="12.75">
      <c r="B676" s="145"/>
    </row>
    <row r="677" ht="12.75">
      <c r="B677" s="145"/>
    </row>
    <row r="678" ht="12.75">
      <c r="B678" s="145"/>
    </row>
    <row r="679" ht="12.75">
      <c r="B679" s="145"/>
    </row>
    <row r="680" ht="12.75">
      <c r="B680" s="145"/>
    </row>
    <row r="681" ht="12.75">
      <c r="B681" s="145"/>
    </row>
    <row r="682" ht="12.75">
      <c r="B682" s="145"/>
    </row>
    <row r="683" ht="12.75">
      <c r="B683" s="145"/>
    </row>
    <row r="684" ht="12.75">
      <c r="B684" s="145"/>
    </row>
    <row r="685" ht="12.75">
      <c r="B685" s="145"/>
    </row>
    <row r="686" ht="12.75">
      <c r="B686" s="145"/>
    </row>
    <row r="687" ht="12.75">
      <c r="B687" s="145"/>
    </row>
    <row r="688" ht="12.75">
      <c r="B688" s="145"/>
    </row>
    <row r="689" ht="12.75">
      <c r="B689" s="145"/>
    </row>
    <row r="690" ht="12.75">
      <c r="B690" s="145"/>
    </row>
    <row r="691" ht="12.75">
      <c r="B691" s="145"/>
    </row>
    <row r="692" ht="12.75">
      <c r="B692" s="145"/>
    </row>
    <row r="693" ht="12.75">
      <c r="B693" s="145"/>
    </row>
    <row r="694" ht="12.75">
      <c r="B694" s="145"/>
    </row>
    <row r="695" ht="12.75">
      <c r="B695" s="145"/>
    </row>
    <row r="696" ht="12.75">
      <c r="B696" s="145"/>
    </row>
    <row r="697" ht="12.75">
      <c r="B697" s="145"/>
    </row>
    <row r="698" ht="12.75">
      <c r="B698" s="145"/>
    </row>
    <row r="699" ht="12.75">
      <c r="B699" s="145"/>
    </row>
    <row r="700" ht="12.75">
      <c r="B700" s="145"/>
    </row>
    <row r="701" ht="12.75">
      <c r="B701" s="145"/>
    </row>
    <row r="702" ht="12.75">
      <c r="B702" s="145"/>
    </row>
    <row r="703" ht="12.75">
      <c r="B703" s="145"/>
    </row>
    <row r="704" ht="12.75">
      <c r="B704" s="145"/>
    </row>
    <row r="705" ht="12.75">
      <c r="B705" s="145"/>
    </row>
    <row r="706" ht="12.75">
      <c r="B706" s="145"/>
    </row>
    <row r="707" ht="12.75">
      <c r="B707" s="145"/>
    </row>
    <row r="708" ht="12.75">
      <c r="B708" s="145"/>
    </row>
    <row r="709" ht="12.75">
      <c r="B709" s="145"/>
    </row>
    <row r="710" ht="12.75">
      <c r="B710" s="145"/>
    </row>
    <row r="711" ht="12.75">
      <c r="B711" s="145"/>
    </row>
    <row r="712" ht="12.75">
      <c r="B712" s="145"/>
    </row>
    <row r="713" ht="12.75">
      <c r="B713" s="145"/>
    </row>
    <row r="714" ht="12.75">
      <c r="B714" s="145"/>
    </row>
    <row r="715" ht="12.75">
      <c r="B715" s="145"/>
    </row>
    <row r="716" ht="12.75">
      <c r="B716" s="145"/>
    </row>
    <row r="717" ht="12.75">
      <c r="B717" s="145"/>
    </row>
    <row r="718" ht="12.75">
      <c r="B718" s="145"/>
    </row>
    <row r="719" ht="12.75">
      <c r="B719" s="145"/>
    </row>
    <row r="720" ht="12.75">
      <c r="B720" s="145"/>
    </row>
    <row r="721" ht="12.75">
      <c r="B721" s="145"/>
    </row>
    <row r="722" ht="12.75">
      <c r="B722" s="145"/>
    </row>
    <row r="723" ht="12.75">
      <c r="B723" s="145"/>
    </row>
    <row r="724" ht="12.75">
      <c r="B724" s="145"/>
    </row>
    <row r="725" ht="12.75">
      <c r="B725" s="145"/>
    </row>
    <row r="726" ht="12.75">
      <c r="B726" s="145"/>
    </row>
    <row r="727" ht="12.75">
      <c r="B727" s="145"/>
    </row>
    <row r="728" ht="12.75">
      <c r="B728" s="145"/>
    </row>
    <row r="729" ht="12.75">
      <c r="B729" s="145"/>
    </row>
    <row r="730" ht="12.75">
      <c r="B730" s="145"/>
    </row>
    <row r="731" ht="12.75">
      <c r="B731" s="145"/>
    </row>
    <row r="732" ht="12.75">
      <c r="B732" s="145"/>
    </row>
    <row r="733" ht="12.75">
      <c r="B733" s="145"/>
    </row>
    <row r="734" ht="12.75">
      <c r="B734" s="145"/>
    </row>
    <row r="735" ht="12.75">
      <c r="B735" s="145"/>
    </row>
    <row r="736" ht="12.75">
      <c r="B736" s="145"/>
    </row>
    <row r="737" ht="12.75">
      <c r="B737" s="145"/>
    </row>
    <row r="738" ht="12.75">
      <c r="B738" s="145"/>
    </row>
    <row r="739" ht="12.75">
      <c r="B739" s="145"/>
    </row>
    <row r="740" ht="12.75">
      <c r="B740" s="145"/>
    </row>
    <row r="741" ht="12.75">
      <c r="B741" s="145"/>
    </row>
    <row r="742" ht="12.75">
      <c r="B742" s="145"/>
    </row>
    <row r="743" ht="12.75">
      <c r="B743" s="145"/>
    </row>
    <row r="744" ht="12.75">
      <c r="B744" s="145"/>
    </row>
    <row r="745" ht="12.75">
      <c r="B745" s="145"/>
    </row>
    <row r="746" ht="12.75">
      <c r="B746" s="145"/>
    </row>
    <row r="747" ht="12.75">
      <c r="B747" s="145"/>
    </row>
    <row r="748" ht="12.75">
      <c r="B748" s="145"/>
    </row>
    <row r="749" ht="12.75">
      <c r="B749" s="145"/>
    </row>
    <row r="750" ht="12.75">
      <c r="B750" s="145"/>
    </row>
    <row r="751" ht="12.75">
      <c r="B751" s="145"/>
    </row>
    <row r="752" ht="12.75">
      <c r="B752" s="145"/>
    </row>
    <row r="753" ht="12.75">
      <c r="B753" s="145"/>
    </row>
    <row r="754" ht="12.75">
      <c r="B754" s="145"/>
    </row>
    <row r="755" ht="12.75">
      <c r="B755" s="145"/>
    </row>
    <row r="756" ht="12.75">
      <c r="B756" s="145"/>
    </row>
    <row r="757" ht="12.75">
      <c r="B757" s="145"/>
    </row>
    <row r="758" ht="12.75">
      <c r="B758" s="145"/>
    </row>
    <row r="759" ht="12.75">
      <c r="B759" s="145"/>
    </row>
    <row r="760" ht="12.75">
      <c r="B760" s="145"/>
    </row>
    <row r="761" ht="12.75">
      <c r="B761" s="145"/>
    </row>
    <row r="762" ht="12.75">
      <c r="B762" s="145"/>
    </row>
    <row r="763" ht="12.75">
      <c r="B763" s="145"/>
    </row>
    <row r="764" ht="12.75">
      <c r="B764" s="145"/>
    </row>
    <row r="765" ht="12.75">
      <c r="B765" s="145"/>
    </row>
    <row r="766" ht="12.75">
      <c r="B766" s="145"/>
    </row>
    <row r="767" ht="12.75">
      <c r="B767" s="145"/>
    </row>
    <row r="768" ht="12.75">
      <c r="B768" s="145"/>
    </row>
    <row r="769" ht="12.75">
      <c r="B769" s="145"/>
    </row>
    <row r="770" ht="12.75">
      <c r="B770" s="145"/>
    </row>
    <row r="771" ht="12.75">
      <c r="B771" s="145"/>
    </row>
    <row r="772" ht="12.75">
      <c r="B772" s="145"/>
    </row>
    <row r="773" ht="12.75">
      <c r="B773" s="145"/>
    </row>
    <row r="774" ht="12.75">
      <c r="B774" s="145"/>
    </row>
    <row r="775" ht="12.75">
      <c r="B775" s="145"/>
    </row>
    <row r="776" ht="12.75">
      <c r="B776" s="145"/>
    </row>
    <row r="777" ht="12.75">
      <c r="B777" s="145"/>
    </row>
    <row r="778" ht="12.75">
      <c r="B778" s="145"/>
    </row>
    <row r="779" ht="12.75">
      <c r="B779" s="145"/>
    </row>
    <row r="780" ht="12.75">
      <c r="B780" s="145"/>
    </row>
    <row r="781" ht="12.75">
      <c r="B781" s="145"/>
    </row>
    <row r="782" ht="12.75">
      <c r="B782" s="145"/>
    </row>
    <row r="783" ht="12.75">
      <c r="B783" s="145"/>
    </row>
    <row r="784" ht="12.75">
      <c r="B784" s="145"/>
    </row>
    <row r="785" ht="12.75">
      <c r="B785" s="145"/>
    </row>
    <row r="786" ht="12.75">
      <c r="B786" s="145"/>
    </row>
    <row r="787" ht="12.75">
      <c r="B787" s="145"/>
    </row>
    <row r="788" ht="12.75">
      <c r="B788" s="145"/>
    </row>
    <row r="789" ht="12.75">
      <c r="B789" s="145"/>
    </row>
    <row r="790" ht="12.75">
      <c r="B790" s="145"/>
    </row>
    <row r="791" ht="12.75">
      <c r="B791" s="145"/>
    </row>
    <row r="792" ht="12.75">
      <c r="B792" s="145"/>
    </row>
    <row r="793" ht="12.75">
      <c r="B793" s="145"/>
    </row>
    <row r="794" ht="12.75">
      <c r="B794" s="145"/>
    </row>
    <row r="795" ht="12.75">
      <c r="B795" s="145"/>
    </row>
    <row r="796" ht="12.75">
      <c r="B796" s="145"/>
    </row>
    <row r="797" ht="12.75">
      <c r="B797" s="145"/>
    </row>
    <row r="798" ht="12.75">
      <c r="B798" s="145"/>
    </row>
    <row r="799" ht="12.75">
      <c r="B799" s="145"/>
    </row>
    <row r="800" ht="12.75">
      <c r="B800" s="145"/>
    </row>
    <row r="801" ht="12.75">
      <c r="B801" s="145"/>
    </row>
    <row r="802" ht="12.75">
      <c r="B802" s="145"/>
    </row>
    <row r="803" ht="12.75">
      <c r="B803" s="145"/>
    </row>
    <row r="804" ht="12.75">
      <c r="B804" s="145"/>
    </row>
    <row r="805" ht="12.75">
      <c r="B805" s="145"/>
    </row>
    <row r="806" ht="12.75">
      <c r="B806" s="145"/>
    </row>
    <row r="807" ht="12.75">
      <c r="B807" s="145"/>
    </row>
    <row r="808" ht="12.75">
      <c r="B808" s="145"/>
    </row>
    <row r="809" ht="12.75">
      <c r="B809" s="145"/>
    </row>
    <row r="810" ht="12.75">
      <c r="B810" s="145"/>
    </row>
    <row r="811" ht="12.75">
      <c r="B811" s="145"/>
    </row>
    <row r="812" ht="12.75">
      <c r="B812" s="145"/>
    </row>
    <row r="813" ht="12.75">
      <c r="B813" s="145"/>
    </row>
    <row r="814" ht="12.75">
      <c r="B814" s="145"/>
    </row>
    <row r="815" ht="12.75">
      <c r="B815" s="145"/>
    </row>
    <row r="816" ht="12.75">
      <c r="B816" s="145"/>
    </row>
    <row r="817" ht="12.75">
      <c r="B817" s="145"/>
    </row>
    <row r="818" ht="12.75">
      <c r="B818" s="145"/>
    </row>
    <row r="819" ht="12.75">
      <c r="B819" s="145"/>
    </row>
    <row r="820" ht="12.75">
      <c r="B820" s="145"/>
    </row>
    <row r="821" ht="12.75">
      <c r="B821" s="145"/>
    </row>
    <row r="822" ht="12.75">
      <c r="B822" s="145"/>
    </row>
    <row r="823" ht="12.75">
      <c r="B823" s="145"/>
    </row>
    <row r="824" ht="12.75">
      <c r="B824" s="145"/>
    </row>
    <row r="825" ht="12.75">
      <c r="B825" s="145"/>
    </row>
    <row r="826" ht="12.75">
      <c r="B826" s="145"/>
    </row>
    <row r="827" ht="12.75">
      <c r="B827" s="145"/>
    </row>
    <row r="828" ht="12.75">
      <c r="B828" s="145"/>
    </row>
    <row r="829" ht="12.75">
      <c r="B829" s="145"/>
    </row>
    <row r="830" ht="12.75">
      <c r="B830" s="145"/>
    </row>
    <row r="831" ht="12.75">
      <c r="B831" s="145"/>
    </row>
    <row r="832" ht="12.75">
      <c r="B832" s="145"/>
    </row>
    <row r="833" ht="12.75">
      <c r="B833" s="145"/>
    </row>
    <row r="834" ht="12.75">
      <c r="B834" s="145"/>
    </row>
    <row r="835" ht="12.75">
      <c r="B835" s="145"/>
    </row>
    <row r="836" ht="12.75">
      <c r="B836" s="145"/>
    </row>
    <row r="837" ht="12.75">
      <c r="B837" s="145"/>
    </row>
    <row r="838" ht="12.75">
      <c r="B838" s="145"/>
    </row>
    <row r="839" ht="12.75">
      <c r="B839" s="145"/>
    </row>
    <row r="840" ht="12.75">
      <c r="B840" s="145"/>
    </row>
    <row r="841" ht="12.75">
      <c r="B841" s="145"/>
    </row>
    <row r="842" ht="12.75">
      <c r="B842" s="145"/>
    </row>
    <row r="843" ht="12.75">
      <c r="B843" s="145"/>
    </row>
    <row r="844" ht="12.75">
      <c r="B844" s="145"/>
    </row>
    <row r="845" ht="12.75">
      <c r="B845" s="145"/>
    </row>
    <row r="846" ht="12.75">
      <c r="B846" s="145"/>
    </row>
    <row r="847" ht="12.75">
      <c r="B847" s="145"/>
    </row>
    <row r="848" ht="12.75">
      <c r="B848" s="145"/>
    </row>
    <row r="849" ht="12.75">
      <c r="B849" s="145"/>
    </row>
    <row r="850" ht="12.75">
      <c r="B850" s="145"/>
    </row>
    <row r="851" ht="12.75">
      <c r="B851" s="145"/>
    </row>
    <row r="852" ht="12.75">
      <c r="B852" s="145"/>
    </row>
    <row r="853" ht="12.75">
      <c r="B853" s="145"/>
    </row>
    <row r="854" ht="12.75">
      <c r="B854" s="145"/>
    </row>
    <row r="855" ht="12.75">
      <c r="B855" s="145"/>
    </row>
    <row r="856" ht="12.75">
      <c r="B856" s="145"/>
    </row>
    <row r="857" ht="12.75">
      <c r="B857" s="145"/>
    </row>
    <row r="858" ht="12.75">
      <c r="B858" s="145"/>
    </row>
    <row r="859" ht="12.75">
      <c r="B859" s="145"/>
    </row>
    <row r="860" ht="12.75">
      <c r="B860" s="145"/>
    </row>
    <row r="861" ht="12.75">
      <c r="B861" s="145"/>
    </row>
    <row r="862" ht="12.75">
      <c r="B862" s="145"/>
    </row>
    <row r="863" ht="12.75">
      <c r="B863" s="145"/>
    </row>
    <row r="864" ht="12.75">
      <c r="B864" s="145"/>
    </row>
    <row r="865" ht="12.75">
      <c r="B865" s="145"/>
    </row>
    <row r="866" ht="12.75">
      <c r="B866" s="145"/>
    </row>
    <row r="867" ht="12.75">
      <c r="B867" s="145"/>
    </row>
    <row r="868" ht="12.75">
      <c r="B868" s="145"/>
    </row>
    <row r="869" ht="12.75">
      <c r="B869" s="145"/>
    </row>
    <row r="870" ht="12.75">
      <c r="B870" s="145"/>
    </row>
    <row r="871" ht="12.75">
      <c r="B871" s="145"/>
    </row>
    <row r="872" ht="12.75">
      <c r="B872" s="145"/>
    </row>
    <row r="873" ht="12.75">
      <c r="B873" s="145"/>
    </row>
    <row r="874" ht="12.75">
      <c r="B874" s="145"/>
    </row>
    <row r="875" ht="12.75">
      <c r="B875" s="145"/>
    </row>
    <row r="876" ht="12.75">
      <c r="B876" s="145"/>
    </row>
    <row r="877" ht="12.75">
      <c r="B877" s="145"/>
    </row>
    <row r="878" ht="12.75">
      <c r="B878" s="145"/>
    </row>
    <row r="879" ht="12.75">
      <c r="B879" s="145"/>
    </row>
    <row r="880" ht="12.75">
      <c r="B880" s="145"/>
    </row>
    <row r="881" ht="12.75">
      <c r="B881" s="145"/>
    </row>
    <row r="882" ht="12.75">
      <c r="B882" s="145"/>
    </row>
    <row r="883" ht="12.75">
      <c r="B883" s="145"/>
    </row>
    <row r="884" ht="12.75">
      <c r="B884" s="145"/>
    </row>
    <row r="885" ht="12.75">
      <c r="B885" s="145"/>
    </row>
    <row r="886" ht="12.75">
      <c r="B886" s="145"/>
    </row>
    <row r="887" ht="12.75">
      <c r="B887" s="145"/>
    </row>
    <row r="888" ht="12.75">
      <c r="B888" s="145"/>
    </row>
    <row r="889" ht="12.75">
      <c r="B889" s="145"/>
    </row>
    <row r="890" ht="12.75">
      <c r="B890" s="145"/>
    </row>
    <row r="891" ht="12.75">
      <c r="B891" s="145"/>
    </row>
    <row r="892" ht="12.75">
      <c r="B892" s="145"/>
    </row>
    <row r="893" ht="12.75">
      <c r="B893" s="145"/>
    </row>
    <row r="894" ht="12.75">
      <c r="B894" s="145"/>
    </row>
    <row r="895" ht="12.75">
      <c r="B895" s="145"/>
    </row>
    <row r="896" ht="12.75">
      <c r="B896" s="145"/>
    </row>
    <row r="897" ht="12.75">
      <c r="B897" s="145"/>
    </row>
    <row r="898" ht="12.75">
      <c r="B898" s="145"/>
    </row>
    <row r="899" ht="12.75">
      <c r="B899" s="145"/>
    </row>
    <row r="900" ht="12.75">
      <c r="B900" s="145"/>
    </row>
    <row r="901" ht="12.75">
      <c r="B901" s="145"/>
    </row>
    <row r="902" ht="12.75">
      <c r="B902" s="145"/>
    </row>
    <row r="903" ht="12.75">
      <c r="B903" s="145"/>
    </row>
    <row r="904" ht="12.75">
      <c r="B904" s="145"/>
    </row>
    <row r="905" ht="12.75">
      <c r="B905" s="145"/>
    </row>
    <row r="906" ht="12.75">
      <c r="B906" s="145"/>
    </row>
    <row r="907" ht="12.75">
      <c r="B907" s="145"/>
    </row>
    <row r="908" ht="12.75">
      <c r="B908" s="145"/>
    </row>
    <row r="909" ht="12.75">
      <c r="B909" s="145"/>
    </row>
    <row r="910" ht="12.75">
      <c r="B910" s="145"/>
    </row>
    <row r="911" ht="12.75">
      <c r="B911" s="145"/>
    </row>
    <row r="912" ht="12.75">
      <c r="B912" s="145"/>
    </row>
    <row r="913" ht="12.75">
      <c r="B913" s="145"/>
    </row>
    <row r="914" ht="12.75">
      <c r="B914" s="145"/>
    </row>
    <row r="915" ht="12.75">
      <c r="B915" s="145"/>
    </row>
    <row r="916" ht="12.75">
      <c r="B916" s="145"/>
    </row>
    <row r="917" ht="12.75">
      <c r="B917" s="145"/>
    </row>
    <row r="918" ht="12.75">
      <c r="B918" s="145"/>
    </row>
    <row r="919" ht="12.75">
      <c r="B919" s="145"/>
    </row>
    <row r="920" ht="12.75">
      <c r="B920" s="145"/>
    </row>
    <row r="921" ht="12.75">
      <c r="B921" s="145"/>
    </row>
    <row r="922" ht="12.75">
      <c r="B922" s="145"/>
    </row>
    <row r="923" ht="12.75">
      <c r="B923" s="145"/>
    </row>
    <row r="924" ht="12.75">
      <c r="B924" s="145"/>
    </row>
    <row r="925" ht="12.75">
      <c r="B925" s="145"/>
    </row>
    <row r="926" ht="12.75">
      <c r="B926" s="145"/>
    </row>
    <row r="927" ht="12.75">
      <c r="B927" s="145"/>
    </row>
    <row r="928" ht="12.75">
      <c r="B928" s="145"/>
    </row>
    <row r="929" ht="12.75">
      <c r="B929" s="145"/>
    </row>
    <row r="930" ht="12.75">
      <c r="B930" s="145"/>
    </row>
    <row r="931" ht="12.75">
      <c r="B931" s="145"/>
    </row>
    <row r="932" ht="12.75">
      <c r="B932" s="145"/>
    </row>
    <row r="933" ht="12.75">
      <c r="B933" s="145"/>
    </row>
    <row r="934" ht="12.75">
      <c r="B934" s="145"/>
    </row>
    <row r="935" ht="12.75">
      <c r="B935" s="145"/>
    </row>
    <row r="936" ht="12.75">
      <c r="B936" s="145"/>
    </row>
    <row r="937" ht="12.75">
      <c r="B937" s="145"/>
    </row>
    <row r="938" ht="12.75">
      <c r="B938" s="145"/>
    </row>
    <row r="939" ht="12.75">
      <c r="B939" s="145"/>
    </row>
    <row r="940" ht="12.75">
      <c r="B940" s="145"/>
    </row>
    <row r="941" ht="12.75">
      <c r="B941" s="145"/>
    </row>
    <row r="942" ht="12.75">
      <c r="B942" s="145"/>
    </row>
    <row r="943" ht="12.75">
      <c r="B943" s="145"/>
    </row>
    <row r="944" ht="12.75">
      <c r="B944" s="145"/>
    </row>
    <row r="945" ht="12.75">
      <c r="B945" s="145"/>
    </row>
    <row r="946" ht="12.75">
      <c r="B946" s="145"/>
    </row>
    <row r="947" ht="12.75">
      <c r="B947" s="145"/>
    </row>
    <row r="948" ht="12.75">
      <c r="B948" s="145"/>
    </row>
    <row r="949" ht="12.75">
      <c r="B949" s="145"/>
    </row>
    <row r="950" ht="12.75">
      <c r="B950" s="145"/>
    </row>
    <row r="951" ht="12.75">
      <c r="B951" s="145"/>
    </row>
    <row r="952" ht="12.75">
      <c r="B952" s="145"/>
    </row>
    <row r="953" ht="12.75">
      <c r="B953" s="145"/>
    </row>
    <row r="954" ht="12.75">
      <c r="B954" s="145"/>
    </row>
    <row r="955" ht="12.75">
      <c r="B955" s="145"/>
    </row>
    <row r="956" ht="12.75">
      <c r="B956" s="145"/>
    </row>
    <row r="957" ht="12.75">
      <c r="B957" s="145"/>
    </row>
    <row r="958" ht="12.75">
      <c r="B958" s="145"/>
    </row>
    <row r="959" ht="12.75">
      <c r="B959" s="145"/>
    </row>
    <row r="960" ht="12.75">
      <c r="B960" s="145"/>
    </row>
    <row r="961" ht="12.75">
      <c r="B961" s="145"/>
    </row>
    <row r="962" ht="12.75">
      <c r="B962" s="145"/>
    </row>
    <row r="963" ht="12.75">
      <c r="B963" s="145"/>
    </row>
    <row r="964" ht="12.75">
      <c r="B964" s="145"/>
    </row>
    <row r="965" ht="12.75">
      <c r="B965" s="145"/>
    </row>
    <row r="966" ht="12.75">
      <c r="B966" s="145"/>
    </row>
    <row r="967" ht="12.75">
      <c r="B967" s="145"/>
    </row>
    <row r="968" ht="12.75">
      <c r="B968" s="145"/>
    </row>
    <row r="969" ht="12.75">
      <c r="B969" s="145"/>
    </row>
    <row r="970" ht="12.75">
      <c r="B970" s="145"/>
    </row>
    <row r="971" ht="12.75">
      <c r="B971" s="145"/>
    </row>
    <row r="972" ht="12.75">
      <c r="B972" s="145"/>
    </row>
    <row r="973" ht="12.75">
      <c r="B973" s="145"/>
    </row>
    <row r="974" ht="12.75">
      <c r="B974" s="145"/>
    </row>
    <row r="975" ht="12.75">
      <c r="B975" s="145"/>
    </row>
    <row r="976" ht="12.75">
      <c r="B976" s="145"/>
    </row>
    <row r="977" ht="12.75">
      <c r="B977" s="145"/>
    </row>
    <row r="978" ht="12.75">
      <c r="B978" s="145"/>
    </row>
    <row r="979" ht="12.75">
      <c r="B979" s="145"/>
    </row>
    <row r="980" ht="12.75">
      <c r="B980" s="145"/>
    </row>
    <row r="981" ht="12.75">
      <c r="B981" s="145"/>
    </row>
    <row r="982" ht="12.75">
      <c r="B982" s="145"/>
    </row>
    <row r="983" ht="12.75">
      <c r="B983" s="145"/>
    </row>
    <row r="984" ht="12.75">
      <c r="B984" s="145"/>
    </row>
    <row r="985" ht="12.75">
      <c r="B985" s="145"/>
    </row>
    <row r="986" ht="12.75">
      <c r="B986" s="145"/>
    </row>
    <row r="987" ht="12.75">
      <c r="B987" s="145"/>
    </row>
    <row r="988" ht="12.75">
      <c r="B988" s="145"/>
    </row>
    <row r="989" ht="12.75">
      <c r="B989" s="145"/>
    </row>
    <row r="990" ht="12.75">
      <c r="B990" s="145"/>
    </row>
    <row r="991" ht="12.75">
      <c r="B991" s="145"/>
    </row>
    <row r="992" ht="12.75">
      <c r="B992" s="145"/>
    </row>
    <row r="993" ht="12.75">
      <c r="B993" s="145"/>
    </row>
    <row r="994" ht="12.75">
      <c r="B994" s="145"/>
    </row>
    <row r="995" ht="12.75">
      <c r="B995" s="145"/>
    </row>
    <row r="996" ht="12.75">
      <c r="B996" s="145"/>
    </row>
    <row r="997" ht="12.75">
      <c r="B997" s="145"/>
    </row>
    <row r="998" ht="12.75">
      <c r="B998" s="145"/>
    </row>
    <row r="999" ht="12.75">
      <c r="B999" s="145"/>
    </row>
    <row r="1000" ht="12.75">
      <c r="B1000" s="145"/>
    </row>
    <row r="1001" ht="12.75">
      <c r="B1001" s="145"/>
    </row>
    <row r="1002" ht="12.75">
      <c r="B1002" s="145"/>
    </row>
    <row r="1003" ht="12.75">
      <c r="B1003" s="145"/>
    </row>
    <row r="1004" ht="12.75">
      <c r="B1004" s="145"/>
    </row>
    <row r="1005" ht="12.75">
      <c r="B1005" s="145"/>
    </row>
    <row r="1006" ht="12.75">
      <c r="B1006" s="145"/>
    </row>
    <row r="1007" ht="12.75">
      <c r="B1007" s="145"/>
    </row>
    <row r="1008" ht="12.75">
      <c r="B1008" s="145"/>
    </row>
    <row r="1009" ht="12.75">
      <c r="B1009" s="145"/>
    </row>
    <row r="1010" ht="12.75">
      <c r="B1010" s="145"/>
    </row>
    <row r="1011" ht="12.75">
      <c r="B1011" s="145"/>
    </row>
    <row r="1012" ht="12.75">
      <c r="B1012" s="145"/>
    </row>
    <row r="1013" ht="12.75">
      <c r="B1013" s="145"/>
    </row>
    <row r="1014" ht="12.75">
      <c r="B1014" s="145"/>
    </row>
    <row r="1015" ht="12.75">
      <c r="B1015" s="145"/>
    </row>
    <row r="1016" ht="12.75">
      <c r="B1016" s="145"/>
    </row>
    <row r="1017" ht="12.75">
      <c r="B1017" s="145"/>
    </row>
    <row r="1018" ht="12.75">
      <c r="B1018" s="145"/>
    </row>
    <row r="1019" ht="12.75">
      <c r="B1019" s="145"/>
    </row>
    <row r="1020" ht="12.75">
      <c r="B1020" s="145"/>
    </row>
    <row r="1021" ht="12.75">
      <c r="B1021" s="145"/>
    </row>
    <row r="1022" ht="12.75">
      <c r="B1022" s="145"/>
    </row>
    <row r="1023" ht="12.75">
      <c r="B1023" s="145"/>
    </row>
    <row r="1024" ht="12.75">
      <c r="B1024" s="145"/>
    </row>
    <row r="1025" ht="12.75">
      <c r="B1025" s="145"/>
    </row>
    <row r="1026" ht="12.75">
      <c r="B1026" s="145"/>
    </row>
    <row r="1027" ht="12.75">
      <c r="B1027" s="145"/>
    </row>
    <row r="1028" ht="12.75">
      <c r="B1028" s="145"/>
    </row>
    <row r="1029" ht="12.75">
      <c r="B1029" s="145"/>
    </row>
    <row r="1030" ht="12.75">
      <c r="B1030" s="145"/>
    </row>
    <row r="1031" ht="12.75">
      <c r="B1031" s="145"/>
    </row>
    <row r="1032" ht="12.75">
      <c r="B1032" s="145"/>
    </row>
    <row r="1033" ht="12.75">
      <c r="B1033" s="145"/>
    </row>
    <row r="1034" ht="12.75">
      <c r="B1034" s="145"/>
    </row>
    <row r="1035" ht="12.75">
      <c r="B1035" s="145"/>
    </row>
    <row r="1036" ht="12.75">
      <c r="B1036" s="145"/>
    </row>
    <row r="1037" ht="12.75">
      <c r="B1037" s="145"/>
    </row>
    <row r="1038" ht="12.75">
      <c r="B1038" s="145"/>
    </row>
    <row r="1039" ht="12.75">
      <c r="B1039" s="145"/>
    </row>
    <row r="1040" ht="12.75">
      <c r="B1040" s="145"/>
    </row>
    <row r="1041" ht="12.75">
      <c r="B1041" s="145"/>
    </row>
    <row r="1042" ht="12.75">
      <c r="B1042" s="145"/>
    </row>
    <row r="1043" ht="12.75">
      <c r="B1043" s="145"/>
    </row>
    <row r="1044" ht="12.75">
      <c r="B1044" s="145"/>
    </row>
    <row r="1045" ht="12.75">
      <c r="B1045" s="145"/>
    </row>
    <row r="1046" ht="12.75">
      <c r="B1046" s="145"/>
    </row>
    <row r="1047" ht="12.75">
      <c r="B1047" s="145"/>
    </row>
    <row r="1048" ht="12.75">
      <c r="B1048" s="145"/>
    </row>
    <row r="1049" ht="12.75">
      <c r="B1049" s="145"/>
    </row>
    <row r="1050" ht="12.75">
      <c r="B1050" s="145"/>
    </row>
    <row r="1051" ht="12.75">
      <c r="B1051" s="145"/>
    </row>
    <row r="1052" ht="12.75">
      <c r="B1052" s="145"/>
    </row>
    <row r="1053" ht="12.75">
      <c r="B1053" s="145"/>
    </row>
    <row r="1054" ht="12.75">
      <c r="B1054" s="145"/>
    </row>
    <row r="1055" ht="12.75">
      <c r="B1055" s="145"/>
    </row>
    <row r="1056" ht="12.75">
      <c r="B1056" s="145"/>
    </row>
    <row r="1057" ht="12.75">
      <c r="B1057" s="145"/>
    </row>
    <row r="1058" ht="12.75">
      <c r="B1058" s="145"/>
    </row>
    <row r="1059" ht="12.75">
      <c r="B1059" s="145"/>
    </row>
    <row r="1060" ht="12.75">
      <c r="B1060" s="145"/>
    </row>
    <row r="1061" ht="12.75">
      <c r="B1061" s="145"/>
    </row>
    <row r="1062" ht="12.75">
      <c r="B1062" s="145"/>
    </row>
    <row r="1063" ht="12.75">
      <c r="B1063" s="145"/>
    </row>
    <row r="1064" ht="12.75">
      <c r="B1064" s="145"/>
    </row>
    <row r="1065" ht="12.75">
      <c r="B1065" s="145"/>
    </row>
    <row r="1066" ht="12.75">
      <c r="B1066" s="145"/>
    </row>
    <row r="1067" ht="12.75">
      <c r="B1067" s="145"/>
    </row>
    <row r="1068" ht="12.75">
      <c r="B1068" s="145"/>
    </row>
    <row r="1069" ht="12.75">
      <c r="B1069" s="145"/>
    </row>
    <row r="1070" ht="12.75">
      <c r="B1070" s="145"/>
    </row>
    <row r="1071" ht="12.75">
      <c r="B1071" s="145"/>
    </row>
    <row r="1072" ht="12.75">
      <c r="B1072" s="145"/>
    </row>
    <row r="1073" ht="12.75">
      <c r="B1073" s="145"/>
    </row>
    <row r="1074" ht="12.75">
      <c r="B1074" s="145"/>
    </row>
    <row r="1075" ht="12.75">
      <c r="B1075" s="145"/>
    </row>
    <row r="1076" ht="12.75">
      <c r="B1076" s="145"/>
    </row>
    <row r="1077" ht="12.75">
      <c r="B1077" s="145"/>
    </row>
    <row r="1078" ht="12.75">
      <c r="B1078" s="145"/>
    </row>
    <row r="1079" ht="12.75">
      <c r="B1079" s="145"/>
    </row>
    <row r="1080" ht="12.75">
      <c r="B1080" s="145"/>
    </row>
    <row r="1081" ht="12.75">
      <c r="B1081" s="145"/>
    </row>
    <row r="1082" ht="12.75">
      <c r="B1082" s="145"/>
    </row>
    <row r="1083" ht="12.75">
      <c r="B1083" s="145"/>
    </row>
    <row r="1084" ht="12.75">
      <c r="B1084" s="145"/>
    </row>
    <row r="1085" ht="12.75">
      <c r="B1085" s="145"/>
    </row>
    <row r="1086" ht="12.75">
      <c r="B1086" s="145"/>
    </row>
    <row r="1087" ht="12.75">
      <c r="B1087" s="145"/>
    </row>
    <row r="1088" ht="12.75">
      <c r="B1088" s="145"/>
    </row>
    <row r="1089" ht="12.75">
      <c r="B1089" s="145"/>
    </row>
    <row r="1090" ht="12.75">
      <c r="B1090" s="145"/>
    </row>
    <row r="1091" ht="12.75">
      <c r="B1091" s="145"/>
    </row>
    <row r="1092" ht="12.75">
      <c r="B1092" s="145"/>
    </row>
    <row r="1093" ht="12.75">
      <c r="B1093" s="145"/>
    </row>
    <row r="1094" ht="12.75">
      <c r="B1094" s="145"/>
    </row>
    <row r="1095" ht="12.75">
      <c r="B1095" s="145"/>
    </row>
    <row r="1096" ht="12.75">
      <c r="B1096" s="145"/>
    </row>
    <row r="1097" ht="12.75">
      <c r="B1097" s="145"/>
    </row>
    <row r="1098" ht="12.75">
      <c r="B1098" s="145"/>
    </row>
    <row r="1099" ht="12.75">
      <c r="B1099" s="145"/>
    </row>
    <row r="1100" ht="12.75">
      <c r="B1100" s="145"/>
    </row>
    <row r="1101" ht="12.75">
      <c r="B1101" s="145"/>
    </row>
    <row r="1102" ht="12.75">
      <c r="B1102" s="145"/>
    </row>
    <row r="1103" ht="12.75">
      <c r="B1103" s="145"/>
    </row>
    <row r="1104" ht="12.75">
      <c r="B1104" s="145"/>
    </row>
    <row r="1105" ht="12.75">
      <c r="B1105" s="145"/>
    </row>
    <row r="1106" ht="12.75">
      <c r="B1106" s="145"/>
    </row>
    <row r="1107" ht="12.75">
      <c r="B1107" s="145"/>
    </row>
    <row r="1108" ht="12.75">
      <c r="B1108" s="145"/>
    </row>
    <row r="1109" ht="12.75">
      <c r="B1109" s="145"/>
    </row>
    <row r="1110" ht="12.75">
      <c r="B1110" s="145"/>
    </row>
    <row r="1111" ht="12.75">
      <c r="B1111" s="145"/>
    </row>
    <row r="1112" ht="12.75">
      <c r="B1112" s="145"/>
    </row>
    <row r="1113" ht="12.75">
      <c r="B1113" s="145"/>
    </row>
    <row r="1114" ht="12.75">
      <c r="B1114" s="145"/>
    </row>
    <row r="1115" ht="12.75">
      <c r="B1115" s="145"/>
    </row>
    <row r="1116" ht="12.75">
      <c r="B1116" s="145"/>
    </row>
    <row r="1117" ht="12.75">
      <c r="B1117" s="145"/>
    </row>
    <row r="1118" ht="12.75">
      <c r="B1118" s="145"/>
    </row>
    <row r="1119" ht="12.75">
      <c r="B1119" s="145"/>
    </row>
    <row r="1120" ht="12.75">
      <c r="B1120" s="145"/>
    </row>
    <row r="1121" ht="12.75">
      <c r="B1121" s="145"/>
    </row>
    <row r="1122" ht="12.75">
      <c r="B1122" s="145"/>
    </row>
    <row r="1123" ht="12.75">
      <c r="B1123" s="145"/>
    </row>
    <row r="1124" ht="12.75">
      <c r="B1124" s="145"/>
    </row>
    <row r="1125" ht="12.75">
      <c r="B1125" s="145"/>
    </row>
    <row r="1126" ht="12.75">
      <c r="B1126" s="145"/>
    </row>
    <row r="1127" ht="12.75">
      <c r="B1127" s="145"/>
    </row>
    <row r="1128" ht="12.75">
      <c r="B1128" s="145"/>
    </row>
    <row r="1129" ht="12.75">
      <c r="B1129" s="145"/>
    </row>
    <row r="1130" ht="12.75">
      <c r="B1130" s="145"/>
    </row>
    <row r="1131" ht="12.75">
      <c r="B1131" s="145"/>
    </row>
    <row r="1132" ht="12.75">
      <c r="B1132" s="145"/>
    </row>
    <row r="1133" ht="12.75">
      <c r="B1133" s="145"/>
    </row>
    <row r="1134" ht="12.75">
      <c r="B1134" s="145"/>
    </row>
    <row r="1135" ht="12.75">
      <c r="B1135" s="145"/>
    </row>
    <row r="1136" ht="12.75">
      <c r="B1136" s="145"/>
    </row>
    <row r="1137" ht="12.75">
      <c r="B1137" s="145"/>
    </row>
    <row r="1138" ht="12.75">
      <c r="B1138" s="145"/>
    </row>
    <row r="1139" ht="12.75">
      <c r="B1139" s="145"/>
    </row>
    <row r="1140" ht="12.75">
      <c r="B1140" s="145"/>
    </row>
    <row r="1141" ht="12.75">
      <c r="B1141" s="145"/>
    </row>
    <row r="1142" ht="12.75">
      <c r="B1142" s="145"/>
    </row>
    <row r="1143" ht="12.75">
      <c r="B1143" s="145"/>
    </row>
    <row r="1144" ht="12.75">
      <c r="B1144" s="145"/>
    </row>
    <row r="1145" ht="12.75">
      <c r="B1145" s="145"/>
    </row>
    <row r="1146" ht="12.75">
      <c r="B1146" s="145"/>
    </row>
    <row r="1147" ht="12.75">
      <c r="B1147" s="145"/>
    </row>
    <row r="1148" ht="12.75">
      <c r="B1148" s="145"/>
    </row>
    <row r="1149" ht="12.75">
      <c r="B1149" s="145"/>
    </row>
    <row r="1150" ht="12.75">
      <c r="B1150" s="145"/>
    </row>
    <row r="1151" ht="12.75">
      <c r="B1151" s="145"/>
    </row>
    <row r="1152" ht="12.75">
      <c r="B1152" s="145"/>
    </row>
    <row r="1153" ht="12.75">
      <c r="B1153" s="145"/>
    </row>
    <row r="1154" ht="12.75">
      <c r="B1154" s="145"/>
    </row>
    <row r="1155" ht="12.75">
      <c r="B1155" s="145"/>
    </row>
    <row r="1156" ht="12.75">
      <c r="B1156" s="145"/>
    </row>
    <row r="1157" ht="12.75">
      <c r="B1157" s="145"/>
    </row>
    <row r="1158" ht="12.75">
      <c r="B1158" s="145"/>
    </row>
    <row r="1159" ht="12.75">
      <c r="B1159" s="145"/>
    </row>
    <row r="1160" ht="12.75">
      <c r="B1160" s="145"/>
    </row>
    <row r="1161" ht="12.75">
      <c r="B1161" s="145"/>
    </row>
    <row r="1162" ht="12.75">
      <c r="B1162" s="145"/>
    </row>
    <row r="1163" ht="12.75">
      <c r="B1163" s="145"/>
    </row>
    <row r="1164" ht="12.75">
      <c r="B1164" s="145"/>
    </row>
    <row r="1165" ht="12.75">
      <c r="B1165" s="145"/>
    </row>
    <row r="1166" ht="12.75">
      <c r="B1166" s="145"/>
    </row>
    <row r="1167" ht="12.75">
      <c r="B1167" s="145"/>
    </row>
    <row r="1168" ht="12.75">
      <c r="B1168" s="145"/>
    </row>
    <row r="1169" ht="12.75">
      <c r="B1169" s="145"/>
    </row>
    <row r="1170" ht="12.75">
      <c r="B1170" s="145"/>
    </row>
    <row r="1171" ht="12.75">
      <c r="B1171" s="145"/>
    </row>
    <row r="1172" ht="12.75">
      <c r="B1172" s="145"/>
    </row>
    <row r="1173" ht="12.75">
      <c r="B1173" s="145"/>
    </row>
    <row r="1174" ht="12.75">
      <c r="B1174" s="145"/>
    </row>
    <row r="1175" ht="12.75">
      <c r="B1175" s="145"/>
    </row>
    <row r="1176" ht="12.75">
      <c r="B1176" s="145"/>
    </row>
    <row r="1177" ht="12.75">
      <c r="B1177" s="145"/>
    </row>
    <row r="1178" ht="12.75">
      <c r="B1178" s="145"/>
    </row>
    <row r="1179" ht="12.75">
      <c r="B1179" s="145"/>
    </row>
    <row r="1180" ht="12.75">
      <c r="B1180" s="145"/>
    </row>
    <row r="1181" ht="12.75">
      <c r="B1181" s="145"/>
    </row>
    <row r="1182" ht="12.75">
      <c r="B1182" s="145"/>
    </row>
    <row r="1183" ht="12.75">
      <c r="B1183" s="145"/>
    </row>
    <row r="1184" ht="12.75">
      <c r="B1184" s="145"/>
    </row>
    <row r="1185" ht="12.75">
      <c r="B1185" s="145"/>
    </row>
    <row r="1186" ht="12.75">
      <c r="B1186" s="145"/>
    </row>
    <row r="1187" ht="12.75">
      <c r="B1187" s="145"/>
    </row>
    <row r="1188" ht="12.75">
      <c r="B1188" s="145"/>
    </row>
    <row r="1189" ht="12.75">
      <c r="B1189" s="145"/>
    </row>
    <row r="1190" ht="12.75">
      <c r="B1190" s="145"/>
    </row>
    <row r="1191" ht="12.75">
      <c r="B1191" s="145"/>
    </row>
    <row r="1192" ht="12.75">
      <c r="B1192" s="145"/>
    </row>
    <row r="1193" ht="12.75">
      <c r="B1193" s="145"/>
    </row>
    <row r="1194" ht="12.75">
      <c r="B1194" s="145"/>
    </row>
    <row r="1195" ht="12.75">
      <c r="B1195" s="145"/>
    </row>
    <row r="1196" ht="12.75">
      <c r="B1196" s="145"/>
    </row>
    <row r="1197" ht="12.75">
      <c r="B1197" s="145"/>
    </row>
    <row r="1198" ht="12.75">
      <c r="B1198" s="145"/>
    </row>
    <row r="1199" ht="12.75">
      <c r="B1199" s="145"/>
    </row>
    <row r="1200" ht="12.75">
      <c r="B1200" s="145"/>
    </row>
    <row r="1201" ht="12.75">
      <c r="B1201" s="145"/>
    </row>
    <row r="1202" ht="12.75">
      <c r="B1202" s="145"/>
    </row>
    <row r="1203" ht="12.75">
      <c r="B1203" s="145"/>
    </row>
    <row r="1204" ht="12.75">
      <c r="B1204" s="145"/>
    </row>
    <row r="1205" ht="12.75">
      <c r="B1205" s="145"/>
    </row>
    <row r="1206" ht="12.75">
      <c r="B1206" s="145"/>
    </row>
    <row r="1207" ht="12.75">
      <c r="B1207" s="145"/>
    </row>
    <row r="1208" ht="12.75">
      <c r="B1208" s="145"/>
    </row>
    <row r="1209" ht="12.75">
      <c r="B1209" s="145"/>
    </row>
    <row r="1210" ht="12.75">
      <c r="B1210" s="145"/>
    </row>
    <row r="1211" ht="12.75">
      <c r="B1211" s="145"/>
    </row>
    <row r="1212" ht="12.75">
      <c r="B1212" s="145"/>
    </row>
    <row r="1213" ht="12.75">
      <c r="B1213" s="145"/>
    </row>
    <row r="1214" ht="12.75">
      <c r="B1214" s="145"/>
    </row>
    <row r="1215" ht="12.75">
      <c r="B1215" s="145"/>
    </row>
    <row r="1216" ht="12.75">
      <c r="B1216" s="145"/>
    </row>
    <row r="1217" ht="12.75">
      <c r="B1217" s="145"/>
    </row>
    <row r="1218" ht="12.75">
      <c r="B1218" s="145"/>
    </row>
    <row r="1219" ht="12.75">
      <c r="B1219" s="145"/>
    </row>
    <row r="1220" ht="12.75">
      <c r="B1220" s="145"/>
    </row>
    <row r="1221" ht="12.75">
      <c r="B1221" s="145"/>
    </row>
    <row r="1222" ht="12.75">
      <c r="B1222" s="145"/>
    </row>
    <row r="1223" ht="12.75">
      <c r="B1223" s="145"/>
    </row>
    <row r="1224" ht="12.75">
      <c r="B1224" s="145"/>
    </row>
    <row r="1225" ht="12.75">
      <c r="B1225" s="145"/>
    </row>
    <row r="1226" ht="12.75">
      <c r="B1226" s="145"/>
    </row>
    <row r="1227" ht="12.75">
      <c r="B1227" s="145"/>
    </row>
    <row r="1228" ht="12.75">
      <c r="B1228" s="145"/>
    </row>
    <row r="1229" ht="12.75">
      <c r="B1229" s="145"/>
    </row>
    <row r="1230" ht="12.75">
      <c r="B1230" s="145"/>
    </row>
    <row r="1231" ht="12.75">
      <c r="B1231" s="145"/>
    </row>
    <row r="1232" ht="12.75">
      <c r="B1232" s="145"/>
    </row>
    <row r="1233" ht="12.75">
      <c r="B1233" s="145"/>
    </row>
    <row r="1234" ht="12.75">
      <c r="B1234" s="145"/>
    </row>
    <row r="1235" ht="12.75">
      <c r="B1235" s="145"/>
    </row>
    <row r="1236" ht="12.75">
      <c r="B1236" s="145"/>
    </row>
    <row r="1237" ht="12.75">
      <c r="B1237" s="145"/>
    </row>
    <row r="1238" ht="12.75">
      <c r="B1238" s="145"/>
    </row>
    <row r="1239" ht="12.75">
      <c r="B1239" s="145"/>
    </row>
    <row r="1240" ht="12.75">
      <c r="B1240" s="145"/>
    </row>
    <row r="1241" ht="12.75">
      <c r="B1241" s="145"/>
    </row>
    <row r="1242" ht="12.75">
      <c r="B1242" s="145"/>
    </row>
    <row r="1243" ht="12.75">
      <c r="B1243" s="145"/>
    </row>
    <row r="1244" ht="12.75">
      <c r="B1244" s="145"/>
    </row>
    <row r="1245" ht="12.75">
      <c r="B1245" s="145"/>
    </row>
    <row r="1246" ht="12.75">
      <c r="B1246" s="145"/>
    </row>
    <row r="1247" ht="12.75">
      <c r="B1247" s="145"/>
    </row>
    <row r="1248" ht="12.75">
      <c r="B1248" s="145"/>
    </row>
    <row r="1249" ht="12.75">
      <c r="B1249" s="145"/>
    </row>
    <row r="1250" ht="12.75">
      <c r="B1250" s="145"/>
    </row>
    <row r="1251" ht="12.75">
      <c r="B1251" s="145"/>
    </row>
    <row r="1252" ht="12.75">
      <c r="B1252" s="145"/>
    </row>
    <row r="1253" ht="12.75">
      <c r="B1253" s="145"/>
    </row>
    <row r="1254" ht="12.75">
      <c r="B1254" s="145"/>
    </row>
    <row r="1255" ht="12.75">
      <c r="B1255" s="145"/>
    </row>
    <row r="1256" ht="12.75">
      <c r="B1256" s="145"/>
    </row>
    <row r="1257" ht="12.75">
      <c r="B1257" s="145"/>
    </row>
    <row r="1258" ht="12.75">
      <c r="B1258" s="145"/>
    </row>
    <row r="1259" ht="12.75">
      <c r="B1259" s="145"/>
    </row>
    <row r="1260" ht="12.75">
      <c r="B1260" s="145"/>
    </row>
    <row r="1261" ht="12.75">
      <c r="B1261" s="145"/>
    </row>
    <row r="1262" ht="12.75">
      <c r="B1262" s="145"/>
    </row>
    <row r="1263" ht="12.75">
      <c r="B1263" s="145"/>
    </row>
    <row r="1264" ht="12.75">
      <c r="B1264" s="145"/>
    </row>
    <row r="1265" ht="12.75">
      <c r="B1265" s="145"/>
    </row>
    <row r="1266" ht="12.75">
      <c r="B1266" s="145"/>
    </row>
    <row r="1267" ht="12.75">
      <c r="B1267" s="145"/>
    </row>
    <row r="1268" ht="12.75">
      <c r="B1268" s="145"/>
    </row>
    <row r="1269" ht="12.75">
      <c r="B1269" s="145"/>
    </row>
    <row r="1270" ht="12.75">
      <c r="B1270" s="145"/>
    </row>
    <row r="1271" ht="12.75">
      <c r="B1271" s="145"/>
    </row>
    <row r="1272" ht="12.75">
      <c r="B1272" s="145"/>
    </row>
    <row r="1273" ht="12.75">
      <c r="B1273" s="145"/>
    </row>
    <row r="1274" ht="12.75">
      <c r="B1274" s="145"/>
    </row>
    <row r="1275" ht="12.75">
      <c r="B1275" s="145"/>
    </row>
    <row r="1276" ht="12.75">
      <c r="B1276" s="145"/>
    </row>
    <row r="1277" ht="12.75">
      <c r="B1277" s="145"/>
    </row>
    <row r="1278" ht="12.75">
      <c r="B1278" s="145"/>
    </row>
    <row r="1279" ht="12.75">
      <c r="B1279" s="145"/>
    </row>
    <row r="1280" ht="12.75">
      <c r="B1280" s="145"/>
    </row>
    <row r="1281" ht="12.75">
      <c r="B1281" s="145"/>
    </row>
    <row r="1282" ht="12.75">
      <c r="B1282" s="145"/>
    </row>
    <row r="1283" ht="12.75">
      <c r="B1283" s="145"/>
    </row>
    <row r="1284" ht="12.75">
      <c r="B1284" s="145"/>
    </row>
    <row r="1285" ht="12.75">
      <c r="B1285" s="145"/>
    </row>
    <row r="1286" ht="12.75">
      <c r="B1286" s="145"/>
    </row>
    <row r="1287" ht="12.75">
      <c r="B1287" s="145"/>
    </row>
    <row r="1288" ht="12.75">
      <c r="B1288" s="145"/>
    </row>
    <row r="1289" ht="12.75">
      <c r="B1289" s="145"/>
    </row>
    <row r="1290" ht="12.75">
      <c r="B1290" s="145"/>
    </row>
    <row r="1291" ht="12.75">
      <c r="B1291" s="145"/>
    </row>
    <row r="1292" ht="12.75">
      <c r="B1292" s="145"/>
    </row>
    <row r="1293" ht="12.75">
      <c r="B1293" s="145"/>
    </row>
    <row r="1294" ht="12.75">
      <c r="B1294" s="145"/>
    </row>
    <row r="1295" ht="12.75">
      <c r="B1295" s="145"/>
    </row>
    <row r="1296" ht="12.75">
      <c r="B1296" s="145"/>
    </row>
    <row r="1297" ht="12.75">
      <c r="B1297" s="145"/>
    </row>
    <row r="1298" ht="12.75">
      <c r="B1298" s="145"/>
    </row>
    <row r="1299" ht="12.75">
      <c r="B1299" s="145"/>
    </row>
    <row r="1300" ht="12.75">
      <c r="B1300" s="145"/>
    </row>
    <row r="1301" ht="12.75">
      <c r="B1301" s="145"/>
    </row>
    <row r="1302" ht="12.75">
      <c r="B1302" s="145"/>
    </row>
    <row r="1303" ht="12.75">
      <c r="B1303" s="145"/>
    </row>
    <row r="1304" ht="12.75">
      <c r="B1304" s="145"/>
    </row>
    <row r="1305" ht="12.75">
      <c r="B1305" s="145"/>
    </row>
    <row r="1306" ht="12.75">
      <c r="B1306" s="145"/>
    </row>
    <row r="1307" ht="12.75">
      <c r="B1307" s="145"/>
    </row>
    <row r="1308" ht="12.75">
      <c r="B1308" s="145"/>
    </row>
    <row r="1309" ht="12.75">
      <c r="B1309" s="145"/>
    </row>
    <row r="1310" ht="12.75">
      <c r="B1310" s="145"/>
    </row>
    <row r="1311" ht="12.75">
      <c r="B1311" s="145"/>
    </row>
    <row r="1312" ht="12.75">
      <c r="B1312" s="145"/>
    </row>
    <row r="1313" ht="12.75">
      <c r="B1313" s="145"/>
    </row>
    <row r="1314" ht="12.75">
      <c r="B1314" s="145"/>
    </row>
    <row r="1315" ht="12.75">
      <c r="B1315" s="145"/>
    </row>
    <row r="1316" ht="12.75">
      <c r="B1316" s="145"/>
    </row>
    <row r="1317" ht="12.75">
      <c r="B1317" s="145"/>
    </row>
    <row r="1318" ht="12.75">
      <c r="B1318" s="145"/>
    </row>
    <row r="1319" ht="12.75">
      <c r="B1319" s="145"/>
    </row>
    <row r="1320" ht="12.75">
      <c r="B1320" s="145"/>
    </row>
    <row r="1321" ht="12.75">
      <c r="B1321" s="145"/>
    </row>
    <row r="1322" ht="12.75">
      <c r="B1322" s="145"/>
    </row>
    <row r="1323" ht="12.75">
      <c r="B1323" s="145"/>
    </row>
    <row r="1324" ht="12.75">
      <c r="B1324" s="145"/>
    </row>
    <row r="1325" ht="12.75">
      <c r="B1325" s="145"/>
    </row>
    <row r="1326" ht="12.75">
      <c r="B1326" s="145"/>
    </row>
    <row r="1327" ht="12.75">
      <c r="B1327" s="145"/>
    </row>
    <row r="1328" ht="12.75">
      <c r="B1328" s="145"/>
    </row>
    <row r="1329" ht="12.75">
      <c r="B1329" s="145"/>
    </row>
    <row r="1330" ht="12.75">
      <c r="B1330" s="145"/>
    </row>
    <row r="1331" ht="12.75">
      <c r="B1331" s="145"/>
    </row>
    <row r="1332" ht="12.75">
      <c r="B1332" s="145"/>
    </row>
    <row r="1333" ht="12.75">
      <c r="B1333" s="145"/>
    </row>
    <row r="1334" ht="12.75">
      <c r="B1334" s="145"/>
    </row>
    <row r="1335" ht="12.75">
      <c r="B1335" s="145"/>
    </row>
    <row r="1336" ht="12.75">
      <c r="B1336" s="145"/>
    </row>
    <row r="1337" ht="12.75">
      <c r="B1337" s="145"/>
    </row>
    <row r="1338" ht="12.75">
      <c r="B1338" s="145"/>
    </row>
    <row r="1339" ht="12.75">
      <c r="B1339" s="145"/>
    </row>
    <row r="1340" ht="12.75">
      <c r="B1340" s="145"/>
    </row>
    <row r="1341" ht="12.75">
      <c r="B1341" s="145"/>
    </row>
    <row r="1342" ht="12.75">
      <c r="B1342" s="145"/>
    </row>
    <row r="1343" ht="12.75">
      <c r="B1343" s="145"/>
    </row>
    <row r="1344" ht="12.75">
      <c r="B1344" s="145"/>
    </row>
    <row r="1345" ht="12.75">
      <c r="B1345" s="145"/>
    </row>
    <row r="1346" ht="12.75">
      <c r="B1346" s="145"/>
    </row>
    <row r="1347" ht="12.75">
      <c r="B1347" s="145"/>
    </row>
    <row r="1348" ht="12.75">
      <c r="B1348" s="145"/>
    </row>
    <row r="1349" ht="12.75">
      <c r="B1349" s="145"/>
    </row>
    <row r="1350" ht="12.75">
      <c r="B1350" s="145"/>
    </row>
    <row r="1351" ht="12.75">
      <c r="B1351" s="145"/>
    </row>
    <row r="1352" ht="12.75">
      <c r="B1352" s="145"/>
    </row>
    <row r="1353" ht="12.75">
      <c r="B1353" s="145"/>
    </row>
    <row r="1354" ht="12.75">
      <c r="B1354" s="145"/>
    </row>
    <row r="1355" ht="12.75">
      <c r="B1355" s="145"/>
    </row>
    <row r="1356" ht="12.75">
      <c r="B1356" s="145"/>
    </row>
    <row r="1357" ht="12.75">
      <c r="B1357" s="145"/>
    </row>
    <row r="1358" ht="12.75">
      <c r="B1358" s="145"/>
    </row>
    <row r="1359" ht="12.75">
      <c r="B1359" s="145"/>
    </row>
    <row r="1360" ht="12.75">
      <c r="B1360" s="145"/>
    </row>
    <row r="1361" ht="12.75">
      <c r="B1361" s="145"/>
    </row>
    <row r="1362" ht="12.75">
      <c r="B1362" s="145"/>
    </row>
    <row r="1363" ht="12.75">
      <c r="B1363" s="145"/>
    </row>
    <row r="1364" ht="12.75">
      <c r="B1364" s="145"/>
    </row>
    <row r="1365" ht="12.75">
      <c r="B1365" s="145"/>
    </row>
    <row r="1366" ht="12.75">
      <c r="B1366" s="145"/>
    </row>
    <row r="1367" ht="12.75">
      <c r="B1367" s="145"/>
    </row>
    <row r="1368" ht="12.75">
      <c r="B1368" s="145"/>
    </row>
    <row r="1369" ht="12.75">
      <c r="B1369" s="145"/>
    </row>
    <row r="1370" ht="12.75">
      <c r="B1370" s="145"/>
    </row>
    <row r="1371" ht="12.75">
      <c r="B1371" s="145"/>
    </row>
    <row r="1372" ht="12.75">
      <c r="B1372" s="145"/>
    </row>
    <row r="1373" ht="12.75">
      <c r="B1373" s="145"/>
    </row>
    <row r="1374" ht="12.75">
      <c r="B1374" s="145"/>
    </row>
    <row r="1375" ht="12.75">
      <c r="B1375" s="145"/>
    </row>
    <row r="1376" ht="12.75">
      <c r="B1376" s="145"/>
    </row>
    <row r="1377" ht="12.75">
      <c r="B1377" s="145"/>
    </row>
    <row r="1378" ht="12.75">
      <c r="B1378" s="145"/>
    </row>
    <row r="1379" ht="12.75">
      <c r="B1379" s="145"/>
    </row>
    <row r="1380" ht="12.75">
      <c r="B1380" s="145"/>
    </row>
    <row r="1381" ht="12.75">
      <c r="B1381" s="145"/>
    </row>
    <row r="1382" ht="12.75">
      <c r="B1382" s="145"/>
    </row>
    <row r="1383" ht="12.75">
      <c r="B1383" s="145"/>
    </row>
    <row r="1384" ht="12.75">
      <c r="B1384" s="145"/>
    </row>
    <row r="1385" ht="12.75">
      <c r="B1385" s="145"/>
    </row>
    <row r="1386" ht="12.75">
      <c r="B1386" s="145"/>
    </row>
    <row r="1387" ht="12.75">
      <c r="B1387" s="145"/>
    </row>
    <row r="1388" ht="12.75">
      <c r="B1388" s="145"/>
    </row>
    <row r="1389" ht="12.75">
      <c r="B1389" s="145"/>
    </row>
    <row r="1390" ht="12.75">
      <c r="B1390" s="145"/>
    </row>
    <row r="1391" ht="12.75">
      <c r="B1391" s="145"/>
    </row>
    <row r="1392" ht="12.75">
      <c r="B1392" s="145"/>
    </row>
    <row r="1393" ht="12.75">
      <c r="B1393" s="145"/>
    </row>
    <row r="1394" ht="12.75">
      <c r="B1394" s="145"/>
    </row>
    <row r="1395" ht="12.75">
      <c r="B1395" s="145"/>
    </row>
    <row r="1396" ht="12.75">
      <c r="B1396" s="145"/>
    </row>
    <row r="1397" ht="12.75">
      <c r="B1397" s="145"/>
    </row>
    <row r="1398" ht="12.75">
      <c r="B1398" s="145"/>
    </row>
    <row r="1399" ht="12.75">
      <c r="B1399" s="145"/>
    </row>
    <row r="1400" ht="12.75">
      <c r="B1400" s="145"/>
    </row>
    <row r="1401" ht="12.75">
      <c r="B1401" s="145"/>
    </row>
    <row r="1402" ht="12.75">
      <c r="B1402" s="145"/>
    </row>
    <row r="1403" ht="12.75">
      <c r="B1403" s="145"/>
    </row>
    <row r="1404" ht="12.75">
      <c r="B1404" s="145"/>
    </row>
    <row r="1405" ht="12.75">
      <c r="B1405" s="145"/>
    </row>
    <row r="1406" ht="12.75">
      <c r="B1406" s="145"/>
    </row>
    <row r="1407" ht="12.75">
      <c r="B1407" s="145"/>
    </row>
    <row r="1408" ht="12.75">
      <c r="B1408" s="145"/>
    </row>
    <row r="1409" ht="12.75">
      <c r="B1409" s="145"/>
    </row>
    <row r="1410" ht="12.75">
      <c r="B1410" s="145"/>
    </row>
    <row r="1411" ht="12.75">
      <c r="B1411" s="145"/>
    </row>
    <row r="1412" ht="12.75">
      <c r="B1412" s="145"/>
    </row>
    <row r="1413" ht="12.75">
      <c r="B1413" s="145"/>
    </row>
    <row r="1414" ht="12.75">
      <c r="B1414" s="145"/>
    </row>
    <row r="1415" ht="12.75">
      <c r="B1415" s="145"/>
    </row>
    <row r="1416" ht="12.75">
      <c r="B1416" s="145"/>
    </row>
    <row r="1417" ht="12.75">
      <c r="B1417" s="145"/>
    </row>
    <row r="1418" ht="12.75">
      <c r="B1418" s="145"/>
    </row>
    <row r="1419" ht="12.75">
      <c r="B1419" s="145"/>
    </row>
    <row r="1420" ht="12.75">
      <c r="B1420" s="145"/>
    </row>
    <row r="1421" ht="12.75">
      <c r="B1421" s="145"/>
    </row>
    <row r="1422" ht="12.75">
      <c r="B1422" s="145"/>
    </row>
    <row r="1423" ht="12.75">
      <c r="B1423" s="145"/>
    </row>
    <row r="1424" ht="12.75">
      <c r="B1424" s="145"/>
    </row>
    <row r="1425" ht="12.75">
      <c r="B1425" s="145"/>
    </row>
    <row r="1426" ht="12.75">
      <c r="B1426" s="145"/>
    </row>
    <row r="1427" ht="12.75">
      <c r="B1427" s="145"/>
    </row>
    <row r="1428" ht="12.75">
      <c r="B1428" s="145"/>
    </row>
    <row r="1429" ht="12.75">
      <c r="B1429" s="145"/>
    </row>
    <row r="1430" ht="12.75">
      <c r="B1430" s="145"/>
    </row>
    <row r="1431" ht="12.75">
      <c r="B1431" s="145"/>
    </row>
    <row r="1432" ht="12.75">
      <c r="B1432" s="145"/>
    </row>
    <row r="1433" ht="12.75">
      <c r="B1433" s="145"/>
    </row>
    <row r="1434" ht="12.75">
      <c r="B1434" s="145"/>
    </row>
    <row r="1435" ht="12.75">
      <c r="B1435" s="145"/>
    </row>
    <row r="1436" ht="12.75">
      <c r="B1436" s="145"/>
    </row>
    <row r="1437" ht="12.75">
      <c r="B1437" s="145"/>
    </row>
    <row r="1438" ht="12.75">
      <c r="B1438" s="145"/>
    </row>
    <row r="1439" ht="12.75">
      <c r="B1439" s="145"/>
    </row>
    <row r="1440" ht="12.75">
      <c r="B1440" s="145"/>
    </row>
    <row r="1441" ht="12.75">
      <c r="B1441" s="145"/>
    </row>
    <row r="1442" ht="12.75">
      <c r="B1442" s="145"/>
    </row>
    <row r="1443" ht="12.75">
      <c r="B1443" s="145"/>
    </row>
    <row r="1444" ht="12.75">
      <c r="B1444" s="145"/>
    </row>
    <row r="1445" ht="12.75">
      <c r="B1445" s="145"/>
    </row>
    <row r="1446" ht="12.75">
      <c r="B1446" s="145"/>
    </row>
    <row r="1447" ht="12.75">
      <c r="B1447" s="145"/>
    </row>
    <row r="1448" ht="12.75">
      <c r="B1448" s="145"/>
    </row>
    <row r="1449" ht="12.75">
      <c r="B1449" s="145"/>
    </row>
    <row r="1450" ht="12.75">
      <c r="B1450" s="145"/>
    </row>
    <row r="1451" ht="12.75">
      <c r="B1451" s="145"/>
    </row>
    <row r="1452" ht="12.75">
      <c r="B1452" s="145"/>
    </row>
    <row r="1453" ht="12.75">
      <c r="B1453" s="145"/>
    </row>
    <row r="1454" ht="12.75">
      <c r="B1454" s="145"/>
    </row>
    <row r="1455" ht="12.75">
      <c r="B1455" s="145"/>
    </row>
    <row r="1456" ht="12.75">
      <c r="B1456" s="145"/>
    </row>
    <row r="1457" ht="12.75">
      <c r="B1457" s="145"/>
    </row>
    <row r="1458" ht="12.75">
      <c r="B1458" s="145"/>
    </row>
    <row r="1459" ht="12.75">
      <c r="B1459" s="145"/>
    </row>
    <row r="1460" ht="12.75">
      <c r="B1460" s="145"/>
    </row>
    <row r="1461" ht="12.75">
      <c r="B1461" s="145"/>
    </row>
    <row r="1462" ht="12.75">
      <c r="B1462" s="145"/>
    </row>
    <row r="1463" ht="12.75">
      <c r="B1463" s="145"/>
    </row>
    <row r="1464" ht="12.75">
      <c r="B1464" s="145"/>
    </row>
    <row r="1465" ht="12.75">
      <c r="B1465" s="145"/>
    </row>
    <row r="1466" ht="12.75">
      <c r="B1466" s="145"/>
    </row>
    <row r="1467" ht="12.75">
      <c r="B1467" s="145"/>
    </row>
    <row r="1468" ht="12.75">
      <c r="B1468" s="145"/>
    </row>
    <row r="1469" ht="12.75">
      <c r="B1469" s="145"/>
    </row>
    <row r="1470" ht="12.75">
      <c r="B1470" s="145"/>
    </row>
    <row r="1471" ht="12.75">
      <c r="B1471" s="145"/>
    </row>
    <row r="1472" ht="12.75">
      <c r="B1472" s="145"/>
    </row>
    <row r="1473" ht="12.75">
      <c r="B1473" s="145"/>
    </row>
    <row r="1474" ht="12.75">
      <c r="B1474" s="145"/>
    </row>
    <row r="1475" ht="12.75">
      <c r="B1475" s="145"/>
    </row>
    <row r="1476" ht="12.75">
      <c r="B1476" s="145"/>
    </row>
    <row r="1477" ht="12.75">
      <c r="B1477" s="145"/>
    </row>
    <row r="1478" ht="12.75">
      <c r="B1478" s="145"/>
    </row>
    <row r="1479" ht="12.75">
      <c r="B1479" s="145"/>
    </row>
    <row r="1480" ht="12.75">
      <c r="B1480" s="145"/>
    </row>
    <row r="1481" ht="12.75">
      <c r="B1481" s="145"/>
    </row>
    <row r="1482" ht="12.75">
      <c r="B1482" s="145"/>
    </row>
    <row r="1483" ht="12.75">
      <c r="B1483" s="145"/>
    </row>
    <row r="1484" ht="12.75">
      <c r="B1484" s="145"/>
    </row>
    <row r="1485" ht="12.75">
      <c r="B1485" s="145"/>
    </row>
    <row r="1486" ht="12.75">
      <c r="B1486" s="145"/>
    </row>
    <row r="1487" ht="12.75">
      <c r="B1487" s="145"/>
    </row>
    <row r="1488" ht="12.75">
      <c r="B1488" s="145"/>
    </row>
    <row r="1489" ht="12.75">
      <c r="B1489" s="145"/>
    </row>
    <row r="1490" ht="12.75">
      <c r="B1490" s="145"/>
    </row>
    <row r="1491" ht="12.75">
      <c r="B1491" s="145"/>
    </row>
    <row r="1492" ht="12.75">
      <c r="B1492" s="145"/>
    </row>
    <row r="1493" ht="12.75">
      <c r="B1493" s="145"/>
    </row>
    <row r="1494" ht="12.75">
      <c r="B1494" s="145"/>
    </row>
    <row r="1495" ht="12.75">
      <c r="B1495" s="145"/>
    </row>
    <row r="1496" ht="12.75">
      <c r="B1496" s="145"/>
    </row>
    <row r="1497" ht="12.75">
      <c r="B1497" s="145"/>
    </row>
    <row r="1498" ht="12.75">
      <c r="B1498" s="145"/>
    </row>
    <row r="1499" ht="12.75">
      <c r="B1499" s="145"/>
    </row>
    <row r="1500" ht="12.75">
      <c r="B1500" s="145"/>
    </row>
    <row r="1501" ht="12.75">
      <c r="B1501" s="145"/>
    </row>
    <row r="1502" ht="12.75">
      <c r="B1502" s="145"/>
    </row>
    <row r="1503" ht="12.75">
      <c r="B1503" s="145"/>
    </row>
    <row r="1504" ht="12.75">
      <c r="B1504" s="145"/>
    </row>
    <row r="1505" ht="12.75">
      <c r="B1505" s="145"/>
    </row>
    <row r="1506" ht="12.75">
      <c r="B1506" s="145"/>
    </row>
    <row r="1507" ht="12.75">
      <c r="B1507" s="145"/>
    </row>
    <row r="1508" ht="12.75">
      <c r="B1508" s="145"/>
    </row>
    <row r="1509" ht="12.75">
      <c r="B1509" s="145"/>
    </row>
    <row r="1510" ht="12.75">
      <c r="B1510" s="145"/>
    </row>
    <row r="1511" ht="12.75">
      <c r="B1511" s="145"/>
    </row>
    <row r="1512" ht="12.75">
      <c r="B1512" s="145"/>
    </row>
    <row r="1513" ht="12.75">
      <c r="B1513" s="145"/>
    </row>
    <row r="1514" ht="12.75">
      <c r="B1514" s="145"/>
    </row>
    <row r="1515" ht="12.75">
      <c r="B1515" s="145"/>
    </row>
    <row r="1516" ht="12.75">
      <c r="B1516" s="145"/>
    </row>
    <row r="1517" ht="12.75">
      <c r="B1517" s="145"/>
    </row>
    <row r="1518" ht="12.75">
      <c r="B1518" s="145"/>
    </row>
    <row r="1519" ht="12.75">
      <c r="B1519" s="145"/>
    </row>
    <row r="1520" ht="12.75">
      <c r="B1520" s="145"/>
    </row>
    <row r="1521" ht="12.75">
      <c r="B1521" s="145"/>
    </row>
    <row r="1522" ht="12.75">
      <c r="B1522" s="145"/>
    </row>
    <row r="1523" ht="12.75">
      <c r="B1523" s="145"/>
    </row>
    <row r="1524" ht="12.75">
      <c r="B1524" s="145"/>
    </row>
    <row r="1525" ht="12.75">
      <c r="B1525" s="145"/>
    </row>
    <row r="1526" ht="12.75">
      <c r="B1526" s="145"/>
    </row>
    <row r="1527" ht="12.75">
      <c r="B1527" s="145"/>
    </row>
    <row r="1528" ht="12.75">
      <c r="B1528" s="145"/>
    </row>
    <row r="1529" ht="12.75">
      <c r="B1529" s="145"/>
    </row>
    <row r="1530" ht="12.75">
      <c r="B1530" s="145"/>
    </row>
    <row r="1531" ht="12.75">
      <c r="B1531" s="145"/>
    </row>
    <row r="1532" ht="12.75">
      <c r="B1532" s="145"/>
    </row>
    <row r="1533" ht="12.75">
      <c r="B1533" s="145"/>
    </row>
    <row r="1534" ht="12.75">
      <c r="B1534" s="145"/>
    </row>
    <row r="1535" ht="12.75">
      <c r="B1535" s="145"/>
    </row>
    <row r="1536" ht="12.75">
      <c r="B1536" s="145"/>
    </row>
    <row r="1537" ht="12.75">
      <c r="B1537" s="145"/>
    </row>
    <row r="1538" ht="12.75">
      <c r="B1538" s="145"/>
    </row>
    <row r="1539" ht="12.75">
      <c r="B1539" s="145"/>
    </row>
    <row r="1540" ht="12.75">
      <c r="B1540" s="145"/>
    </row>
    <row r="1541" ht="12.75">
      <c r="B1541" s="145"/>
    </row>
    <row r="1542" ht="12.75">
      <c r="B1542" s="145"/>
    </row>
    <row r="1543" ht="12.75">
      <c r="B1543" s="145"/>
    </row>
    <row r="1544" ht="12.75">
      <c r="B1544" s="145"/>
    </row>
    <row r="1545" ht="12.75">
      <c r="B1545" s="145"/>
    </row>
    <row r="1546" ht="12.75">
      <c r="B1546" s="145"/>
    </row>
    <row r="1547" ht="12.75">
      <c r="B1547" s="145"/>
    </row>
    <row r="1548" ht="12.75">
      <c r="B1548" s="145"/>
    </row>
    <row r="1549" ht="12.75">
      <c r="B1549" s="145"/>
    </row>
    <row r="1550" ht="12.75">
      <c r="B1550" s="145"/>
    </row>
    <row r="1551" ht="12.75">
      <c r="B1551" s="145"/>
    </row>
    <row r="1552" ht="12.75">
      <c r="B1552" s="145"/>
    </row>
    <row r="1553" ht="12.75">
      <c r="B1553" s="145"/>
    </row>
    <row r="1554" ht="12.75">
      <c r="B1554" s="145"/>
    </row>
    <row r="1555" ht="12.75">
      <c r="B1555" s="145"/>
    </row>
    <row r="1556" ht="12.75">
      <c r="B1556" s="145"/>
    </row>
    <row r="1557" ht="12.75">
      <c r="B1557" s="145"/>
    </row>
    <row r="1558" ht="12.75">
      <c r="B1558" s="145"/>
    </row>
    <row r="1559" ht="12.75">
      <c r="B1559" s="145"/>
    </row>
    <row r="1560" ht="12.75">
      <c r="B1560" s="145"/>
    </row>
    <row r="1561" ht="12.75">
      <c r="B1561" s="145"/>
    </row>
    <row r="1562" ht="12.75">
      <c r="B1562" s="145"/>
    </row>
    <row r="1563" ht="12.75">
      <c r="B1563" s="145"/>
    </row>
    <row r="1564" ht="12.75">
      <c r="B1564" s="145"/>
    </row>
    <row r="1565" ht="12.75">
      <c r="B1565" s="145"/>
    </row>
    <row r="1566" ht="12.75">
      <c r="B1566" s="145"/>
    </row>
    <row r="1567" ht="12.75">
      <c r="B1567" s="145"/>
    </row>
    <row r="1568" ht="12.75">
      <c r="B1568" s="145"/>
    </row>
    <row r="1569" ht="12.75">
      <c r="B1569" s="145"/>
    </row>
    <row r="1570" ht="12.75">
      <c r="B1570" s="145"/>
    </row>
    <row r="1571" ht="12.75">
      <c r="B1571" s="145"/>
    </row>
    <row r="1572" ht="12.75">
      <c r="B1572" s="145"/>
    </row>
    <row r="1573" ht="12.75">
      <c r="B1573" s="145"/>
    </row>
    <row r="1574" ht="12.75">
      <c r="B1574" s="145"/>
    </row>
    <row r="1575" ht="12.75">
      <c r="B1575" s="145"/>
    </row>
    <row r="1576" ht="12.75">
      <c r="B1576" s="145"/>
    </row>
    <row r="1577" ht="12.75">
      <c r="B1577" s="145"/>
    </row>
    <row r="1578" ht="12.75">
      <c r="B1578" s="145"/>
    </row>
    <row r="1579" ht="12.75">
      <c r="B1579" s="145"/>
    </row>
    <row r="1580" ht="12.75">
      <c r="B1580" s="145"/>
    </row>
    <row r="1581" ht="12.75">
      <c r="B1581" s="145"/>
    </row>
    <row r="1582" ht="12.75">
      <c r="B1582" s="145"/>
    </row>
    <row r="1583" ht="12.75">
      <c r="B1583" s="145"/>
    </row>
    <row r="1584" ht="12.75">
      <c r="B1584" s="145"/>
    </row>
    <row r="1585" ht="12.75">
      <c r="B1585" s="145"/>
    </row>
    <row r="1586" ht="12.75">
      <c r="B1586" s="145"/>
    </row>
    <row r="1587" ht="12.75">
      <c r="B1587" s="145"/>
    </row>
    <row r="1588" ht="12.75">
      <c r="B1588" s="145"/>
    </row>
    <row r="1589" ht="12.75">
      <c r="B1589" s="145"/>
    </row>
    <row r="1590" ht="12.75">
      <c r="B1590" s="145"/>
    </row>
    <row r="1591" ht="12.75">
      <c r="B1591" s="145"/>
    </row>
    <row r="1592" ht="12.75">
      <c r="B1592" s="145"/>
    </row>
    <row r="1593" ht="12.75">
      <c r="B1593" s="145"/>
    </row>
    <row r="1594" ht="12.75">
      <c r="B1594" s="145"/>
    </row>
    <row r="1595" ht="12.75">
      <c r="B1595" s="145"/>
    </row>
    <row r="1596" ht="12.75">
      <c r="B1596" s="145"/>
    </row>
    <row r="1597" ht="12.75">
      <c r="B1597" s="145"/>
    </row>
    <row r="1598" ht="12.75">
      <c r="B1598" s="145"/>
    </row>
    <row r="1599" ht="12.75">
      <c r="B1599" s="145"/>
    </row>
    <row r="1600" ht="12.75">
      <c r="B1600" s="145"/>
    </row>
    <row r="1601" ht="12.75">
      <c r="B1601" s="145"/>
    </row>
    <row r="1602" ht="12.75">
      <c r="B1602" s="145"/>
    </row>
    <row r="1603" ht="12.75">
      <c r="B1603" s="145"/>
    </row>
    <row r="1604" ht="12.75">
      <c r="B1604" s="145"/>
    </row>
    <row r="1605" ht="12.75">
      <c r="B1605" s="145"/>
    </row>
    <row r="1606" ht="12.75">
      <c r="B1606" s="145"/>
    </row>
    <row r="1607" ht="12.75">
      <c r="B1607" s="145"/>
    </row>
    <row r="1608" ht="12.75">
      <c r="B1608" s="145"/>
    </row>
    <row r="1609" ht="12.75">
      <c r="B1609" s="145"/>
    </row>
    <row r="1610" ht="12.75">
      <c r="B1610" s="145"/>
    </row>
    <row r="1611" ht="12.75">
      <c r="B1611" s="145"/>
    </row>
    <row r="1612" ht="12.75">
      <c r="B1612" s="145"/>
    </row>
    <row r="1613" ht="12.75">
      <c r="B1613" s="145"/>
    </row>
    <row r="1614" ht="12.75">
      <c r="B1614" s="145"/>
    </row>
    <row r="1615" ht="12.75">
      <c r="B1615" s="145"/>
    </row>
    <row r="1616" ht="12.75">
      <c r="B1616" s="145"/>
    </row>
    <row r="1617" ht="12.75">
      <c r="B1617" s="145"/>
    </row>
    <row r="1618" ht="12.75">
      <c r="B1618" s="145"/>
    </row>
    <row r="1619" ht="12.75">
      <c r="B1619" s="145"/>
    </row>
    <row r="1620" ht="12.75">
      <c r="B1620" s="145"/>
    </row>
    <row r="1621" ht="12.75">
      <c r="B1621" s="145"/>
    </row>
    <row r="1622" ht="12.75">
      <c r="B1622" s="145"/>
    </row>
    <row r="1623" ht="12.75">
      <c r="B1623" s="145"/>
    </row>
    <row r="1624" ht="12.75">
      <c r="B1624" s="145"/>
    </row>
    <row r="1625" ht="12.75">
      <c r="B1625" s="145"/>
    </row>
    <row r="1626" ht="12.75">
      <c r="B1626" s="145"/>
    </row>
    <row r="1627" ht="12.75">
      <c r="B1627" s="145"/>
    </row>
    <row r="1628" ht="12.75">
      <c r="B1628" s="145"/>
    </row>
    <row r="1629" ht="12.75">
      <c r="B1629" s="145"/>
    </row>
    <row r="1630" ht="12.75">
      <c r="B1630" s="145"/>
    </row>
    <row r="1631" ht="12.75">
      <c r="B1631" s="145"/>
    </row>
    <row r="1632" ht="12.75">
      <c r="B1632" s="145"/>
    </row>
    <row r="1633" ht="12.75">
      <c r="B1633" s="145"/>
    </row>
    <row r="1634" ht="12.75">
      <c r="B1634" s="145"/>
    </row>
    <row r="1635" ht="12.75">
      <c r="B1635" s="145"/>
    </row>
    <row r="1636" ht="12.75">
      <c r="B1636" s="145"/>
    </row>
    <row r="1637" ht="12.75">
      <c r="B1637" s="145"/>
    </row>
    <row r="1638" ht="12.75">
      <c r="B1638" s="145"/>
    </row>
    <row r="1639" ht="12.75">
      <c r="B1639" s="145"/>
    </row>
    <row r="1640" ht="12.75">
      <c r="B1640" s="145"/>
    </row>
    <row r="1641" ht="12.75">
      <c r="B1641" s="145"/>
    </row>
    <row r="1642" ht="12.75">
      <c r="B1642" s="145"/>
    </row>
    <row r="1643" ht="12.75">
      <c r="B1643" s="145"/>
    </row>
    <row r="1644" ht="12.75">
      <c r="B1644" s="145"/>
    </row>
    <row r="1645" ht="12.75">
      <c r="B1645" s="145"/>
    </row>
    <row r="1646" ht="12.75">
      <c r="B1646" s="145"/>
    </row>
    <row r="1647" ht="12.75">
      <c r="B1647" s="145"/>
    </row>
    <row r="1648" ht="12.75">
      <c r="B1648" s="145"/>
    </row>
    <row r="1649" ht="12.75">
      <c r="B1649" s="145"/>
    </row>
    <row r="1650" ht="12.75">
      <c r="B1650" s="145"/>
    </row>
    <row r="1651" ht="12.75">
      <c r="B1651" s="145"/>
    </row>
    <row r="1652" ht="12.75">
      <c r="B1652" s="145"/>
    </row>
    <row r="1653" ht="12.75">
      <c r="B1653" s="145"/>
    </row>
    <row r="1654" ht="12.75">
      <c r="B1654" s="145"/>
    </row>
    <row r="1655" ht="12.75">
      <c r="B1655" s="145"/>
    </row>
    <row r="1656" ht="12.75">
      <c r="B1656" s="145"/>
    </row>
    <row r="1657" ht="12.75">
      <c r="B1657" s="145"/>
    </row>
    <row r="1658" ht="12.75">
      <c r="B1658" s="145"/>
    </row>
    <row r="1659" ht="12.75">
      <c r="B1659" s="145"/>
    </row>
    <row r="1660" ht="12.75">
      <c r="B1660" s="145"/>
    </row>
    <row r="1661" ht="12.75">
      <c r="B1661" s="145"/>
    </row>
    <row r="1662" ht="12.75">
      <c r="B1662" s="145"/>
    </row>
    <row r="1663" ht="12.75">
      <c r="B1663" s="145"/>
    </row>
    <row r="1664" ht="12.75">
      <c r="B1664" s="145"/>
    </row>
    <row r="1665" ht="12.75">
      <c r="B1665" s="145"/>
    </row>
    <row r="1666" ht="12.75">
      <c r="B1666" s="145"/>
    </row>
    <row r="1667" ht="12.75">
      <c r="B1667" s="145"/>
    </row>
    <row r="1668" ht="12.75">
      <c r="B1668" s="145"/>
    </row>
    <row r="1669" ht="12.75">
      <c r="B1669" s="145"/>
    </row>
    <row r="1670" ht="12.75">
      <c r="B1670" s="145"/>
    </row>
    <row r="1671" ht="12.75">
      <c r="B1671" s="145"/>
    </row>
    <row r="1672" ht="12.75">
      <c r="B1672" s="145"/>
    </row>
    <row r="1673" ht="12.75">
      <c r="B1673" s="145"/>
    </row>
    <row r="1674" ht="12.75">
      <c r="B1674" s="145"/>
    </row>
    <row r="1675" ht="12.75">
      <c r="B1675" s="145"/>
    </row>
    <row r="1676" ht="12.75">
      <c r="B1676" s="145"/>
    </row>
    <row r="1677" ht="12.75">
      <c r="B1677" s="145"/>
    </row>
    <row r="1678" ht="12.75">
      <c r="B1678" s="145"/>
    </row>
    <row r="1679" ht="12.75">
      <c r="B1679" s="145"/>
    </row>
    <row r="1680" ht="12.75">
      <c r="B1680" s="145"/>
    </row>
    <row r="1681" ht="12.75">
      <c r="B1681" s="145"/>
    </row>
    <row r="1682" ht="12.75">
      <c r="B1682" s="145"/>
    </row>
    <row r="1683" ht="12.75">
      <c r="B1683" s="145"/>
    </row>
    <row r="1684" ht="12.75">
      <c r="B1684" s="145"/>
    </row>
    <row r="1685" ht="12.75">
      <c r="B1685" s="145"/>
    </row>
    <row r="1686" ht="12.75">
      <c r="B1686" s="145"/>
    </row>
    <row r="1687" ht="12.75">
      <c r="B1687" s="145"/>
    </row>
    <row r="1688" ht="12.75">
      <c r="B1688" s="145"/>
    </row>
    <row r="1689" ht="12.75">
      <c r="B1689" s="145"/>
    </row>
    <row r="1690" ht="12.75">
      <c r="B1690" s="145"/>
    </row>
    <row r="1691" ht="12.75">
      <c r="B1691" s="145"/>
    </row>
    <row r="1692" ht="12.75">
      <c r="B1692" s="145"/>
    </row>
    <row r="1693" ht="12.75">
      <c r="B1693" s="145"/>
    </row>
    <row r="1694" ht="12.75">
      <c r="B1694" s="145"/>
    </row>
    <row r="1695" ht="12.75">
      <c r="B1695" s="145"/>
    </row>
    <row r="1696" ht="12.75">
      <c r="B1696" s="145"/>
    </row>
    <row r="1697" ht="12.75">
      <c r="B1697" s="145"/>
    </row>
    <row r="1698" ht="12.75">
      <c r="B1698" s="145"/>
    </row>
    <row r="1699" ht="12.75">
      <c r="B1699" s="145"/>
    </row>
    <row r="1700" ht="12.75">
      <c r="B1700" s="145"/>
    </row>
    <row r="1701" ht="12.75">
      <c r="B1701" s="145"/>
    </row>
    <row r="1702" ht="12.75">
      <c r="B1702" s="145"/>
    </row>
    <row r="1703" ht="12.75">
      <c r="B1703" s="145"/>
    </row>
    <row r="1704" ht="12.75">
      <c r="B1704" s="145"/>
    </row>
    <row r="1705" ht="12.75">
      <c r="B1705" s="145"/>
    </row>
    <row r="1706" ht="12.75">
      <c r="B1706" s="145"/>
    </row>
    <row r="1707" ht="12.75">
      <c r="B1707" s="145"/>
    </row>
    <row r="1708" ht="12.75">
      <c r="B1708" s="145"/>
    </row>
    <row r="1709" ht="12.75">
      <c r="B1709" s="145"/>
    </row>
    <row r="1710" ht="12.75">
      <c r="B1710" s="145"/>
    </row>
    <row r="1711" ht="12.75">
      <c r="B1711" s="145"/>
    </row>
    <row r="1712" ht="12.75">
      <c r="B1712" s="145"/>
    </row>
    <row r="1713" ht="12.75">
      <c r="B1713" s="145"/>
    </row>
    <row r="1714" ht="12.75">
      <c r="B1714" s="145"/>
    </row>
    <row r="1715" ht="12.75">
      <c r="B1715" s="145"/>
    </row>
    <row r="1716" ht="12.75">
      <c r="B1716" s="145"/>
    </row>
    <row r="1717" ht="12.75">
      <c r="B1717" s="145"/>
    </row>
    <row r="1718" ht="12.75">
      <c r="B1718" s="145"/>
    </row>
    <row r="1719" ht="12.75">
      <c r="B1719" s="145"/>
    </row>
    <row r="1720" ht="12.75">
      <c r="B1720" s="145"/>
    </row>
    <row r="1721" ht="12.75">
      <c r="B1721" s="145"/>
    </row>
    <row r="1722" ht="12.75">
      <c r="B1722" s="145"/>
    </row>
    <row r="1723" ht="12.75">
      <c r="B1723" s="145"/>
    </row>
    <row r="1724" ht="12.75">
      <c r="B1724" s="145"/>
    </row>
    <row r="1725" ht="12.75">
      <c r="B1725" s="145"/>
    </row>
    <row r="1726" ht="12.75">
      <c r="B1726" s="145"/>
    </row>
    <row r="1727" ht="12.75">
      <c r="B1727" s="145"/>
    </row>
    <row r="1728" ht="12.75">
      <c r="B1728" s="145"/>
    </row>
    <row r="1729" ht="12.75">
      <c r="B1729" s="145"/>
    </row>
    <row r="1730" ht="12.75">
      <c r="B1730" s="145"/>
    </row>
    <row r="1731" ht="12.75">
      <c r="B1731" s="145"/>
    </row>
    <row r="1732" ht="12.75">
      <c r="B1732" s="145"/>
    </row>
    <row r="1733" ht="12.75">
      <c r="B1733" s="145"/>
    </row>
    <row r="1734" ht="12.75">
      <c r="B1734" s="145"/>
    </row>
    <row r="1735" ht="12.75">
      <c r="B1735" s="145"/>
    </row>
    <row r="1736" ht="12.75">
      <c r="B1736" s="145"/>
    </row>
    <row r="1737" ht="12.75">
      <c r="B1737" s="145"/>
    </row>
    <row r="1738" ht="12.75">
      <c r="B1738" s="145"/>
    </row>
    <row r="1739" ht="12.75">
      <c r="B1739" s="145"/>
    </row>
    <row r="1740" ht="12.75">
      <c r="B1740" s="145"/>
    </row>
    <row r="1741" ht="12.75">
      <c r="B1741" s="145"/>
    </row>
    <row r="1742" ht="12.75">
      <c r="B1742" s="145"/>
    </row>
    <row r="1743" ht="12.75">
      <c r="B1743" s="145"/>
    </row>
    <row r="1744" ht="12.75">
      <c r="B1744" s="145"/>
    </row>
    <row r="1745" ht="12.75">
      <c r="B1745" s="145"/>
    </row>
    <row r="1746" ht="12.75">
      <c r="B1746" s="145"/>
    </row>
    <row r="1747" ht="12.75">
      <c r="B1747" s="145"/>
    </row>
    <row r="1748" ht="12.75">
      <c r="B1748" s="145"/>
    </row>
    <row r="1749" ht="12.75">
      <c r="B1749" s="145"/>
    </row>
    <row r="1750" ht="12.75">
      <c r="B1750" s="145"/>
    </row>
    <row r="1751" ht="12.75">
      <c r="B1751" s="145"/>
    </row>
    <row r="1752" ht="12.75">
      <c r="B1752" s="145"/>
    </row>
    <row r="1753" ht="12.75">
      <c r="B1753" s="145"/>
    </row>
    <row r="1754" ht="12.75">
      <c r="B1754" s="145"/>
    </row>
    <row r="1755" ht="12.75">
      <c r="B1755" s="145"/>
    </row>
    <row r="1756" ht="12.75">
      <c r="B1756" s="145"/>
    </row>
    <row r="1757" ht="12.75">
      <c r="B1757" s="145"/>
    </row>
    <row r="1758" ht="12.75">
      <c r="B1758" s="145"/>
    </row>
    <row r="1759" ht="12.75">
      <c r="B1759" s="145"/>
    </row>
    <row r="1760" ht="12.75">
      <c r="B1760" s="145"/>
    </row>
    <row r="1761" ht="12.75">
      <c r="B1761" s="145"/>
    </row>
    <row r="1762" ht="12.75">
      <c r="B1762" s="145"/>
    </row>
    <row r="1763" ht="12.75">
      <c r="B1763" s="145"/>
    </row>
    <row r="1764" ht="12.75">
      <c r="B1764" s="145"/>
    </row>
    <row r="1765" ht="12.75">
      <c r="B1765" s="145"/>
    </row>
    <row r="1766" ht="12.75">
      <c r="B1766" s="145"/>
    </row>
    <row r="1767" ht="12.75">
      <c r="B1767" s="145"/>
    </row>
    <row r="1768" ht="12.75">
      <c r="B1768" s="145"/>
    </row>
    <row r="1769" ht="12.75">
      <c r="B1769" s="145"/>
    </row>
    <row r="1770" ht="12.75">
      <c r="B1770" s="145"/>
    </row>
    <row r="1771" ht="12.75">
      <c r="B1771" s="145"/>
    </row>
    <row r="1772" ht="12.75">
      <c r="B1772" s="145"/>
    </row>
    <row r="1773" ht="12.75">
      <c r="B1773" s="145"/>
    </row>
    <row r="1774" ht="12.75">
      <c r="B1774" s="145"/>
    </row>
    <row r="1775" ht="12.75">
      <c r="B1775" s="145"/>
    </row>
    <row r="1776" ht="12.75">
      <c r="B1776" s="145"/>
    </row>
    <row r="1777" ht="12.75">
      <c r="B1777" s="145"/>
    </row>
    <row r="1778" ht="12.75">
      <c r="B1778" s="145"/>
    </row>
    <row r="1779" ht="12.75">
      <c r="B1779" s="145"/>
    </row>
    <row r="1780" ht="12.75">
      <c r="B1780" s="145"/>
    </row>
    <row r="1781" ht="12.75">
      <c r="B1781" s="145"/>
    </row>
    <row r="1782" ht="12.75">
      <c r="B1782" s="145"/>
    </row>
    <row r="1783" ht="12.75">
      <c r="B1783" s="145"/>
    </row>
    <row r="1784" ht="12.75">
      <c r="B1784" s="145"/>
    </row>
    <row r="1785" ht="12.75">
      <c r="B1785" s="145"/>
    </row>
    <row r="1786" ht="12.75">
      <c r="B1786" s="145"/>
    </row>
    <row r="1787" ht="12.75">
      <c r="B1787" s="145"/>
    </row>
    <row r="1788" ht="12.75">
      <c r="B1788" s="145"/>
    </row>
    <row r="1789" ht="12.75">
      <c r="B1789" s="145"/>
    </row>
    <row r="1790" ht="12.75">
      <c r="B1790" s="145"/>
    </row>
    <row r="1791" ht="12.75">
      <c r="B1791" s="145"/>
    </row>
    <row r="1792" ht="12.75">
      <c r="B1792" s="145"/>
    </row>
    <row r="1793" ht="12.75">
      <c r="B1793" s="145"/>
    </row>
    <row r="1794" ht="12.75">
      <c r="B1794" s="145"/>
    </row>
    <row r="1795" ht="12.75">
      <c r="B1795" s="145"/>
    </row>
    <row r="1796" ht="12.75">
      <c r="B1796" s="145"/>
    </row>
    <row r="1797" ht="12.75">
      <c r="B1797" s="145"/>
    </row>
    <row r="1798" ht="12.75">
      <c r="B1798" s="145"/>
    </row>
    <row r="1799" ht="12.75">
      <c r="B1799" s="145"/>
    </row>
    <row r="1800" ht="12.75">
      <c r="B1800" s="145"/>
    </row>
    <row r="1801" ht="12.75">
      <c r="B1801" s="145"/>
    </row>
    <row r="1802" ht="12.75">
      <c r="B1802" s="145"/>
    </row>
    <row r="1803" ht="12.75">
      <c r="B1803" s="145"/>
    </row>
    <row r="1804" ht="12.75">
      <c r="B1804" s="145"/>
    </row>
    <row r="1805" ht="12.75">
      <c r="B1805" s="145"/>
    </row>
    <row r="1806" ht="12.75">
      <c r="B1806" s="145"/>
    </row>
    <row r="1807" ht="12.75">
      <c r="B1807" s="145"/>
    </row>
    <row r="1808" ht="12.75">
      <c r="B1808" s="145"/>
    </row>
    <row r="1809" ht="12.75">
      <c r="B1809" s="145"/>
    </row>
    <row r="1810" ht="12.75">
      <c r="B1810" s="145"/>
    </row>
    <row r="1811" ht="12.75">
      <c r="B1811" s="145"/>
    </row>
    <row r="1812" ht="12.75">
      <c r="B1812" s="145"/>
    </row>
    <row r="1813" ht="12.75">
      <c r="B1813" s="145"/>
    </row>
    <row r="1814" ht="12.75">
      <c r="B1814" s="145"/>
    </row>
    <row r="1815" ht="12.75">
      <c r="B1815" s="145"/>
    </row>
    <row r="1816" ht="12.75">
      <c r="B1816" s="145"/>
    </row>
    <row r="1817" ht="12.75">
      <c r="B1817" s="145"/>
    </row>
    <row r="1818" ht="12.75">
      <c r="B1818" s="145"/>
    </row>
    <row r="1819" ht="12.75">
      <c r="B1819" s="145"/>
    </row>
    <row r="1820" ht="12.75">
      <c r="B1820" s="145"/>
    </row>
    <row r="1821" ht="12.75">
      <c r="B1821" s="145"/>
    </row>
    <row r="1822" ht="12.75">
      <c r="B1822" s="145"/>
    </row>
    <row r="1823" ht="12.75">
      <c r="B1823" s="145"/>
    </row>
    <row r="1824" ht="12.75">
      <c r="B1824" s="145"/>
    </row>
    <row r="1825" ht="12.75">
      <c r="B1825" s="145"/>
    </row>
    <row r="1826" ht="12.75">
      <c r="B1826" s="145"/>
    </row>
    <row r="1827" ht="12.75">
      <c r="B1827" s="145"/>
    </row>
    <row r="1828" ht="12.75">
      <c r="B1828" s="145"/>
    </row>
    <row r="1829" ht="12.75">
      <c r="B1829" s="145"/>
    </row>
    <row r="1830" ht="12.75">
      <c r="B1830" s="145"/>
    </row>
    <row r="1831" ht="12.75">
      <c r="B1831" s="145"/>
    </row>
    <row r="1832" ht="12.75">
      <c r="B1832" s="145"/>
    </row>
    <row r="1833" ht="12.75">
      <c r="B1833" s="145"/>
    </row>
    <row r="1834" ht="12.75">
      <c r="B1834" s="145"/>
    </row>
    <row r="1835" ht="12.75">
      <c r="B1835" s="145"/>
    </row>
    <row r="1836" ht="12.75">
      <c r="B1836" s="145"/>
    </row>
    <row r="1837" ht="12.75">
      <c r="B1837" s="145"/>
    </row>
    <row r="1838" ht="12.75">
      <c r="B1838" s="145"/>
    </row>
    <row r="1839" ht="12.75">
      <c r="B1839" s="145"/>
    </row>
    <row r="1840" ht="12.75">
      <c r="B1840" s="145"/>
    </row>
    <row r="1841" ht="12.75">
      <c r="B1841" s="145"/>
    </row>
    <row r="1842" ht="12.75">
      <c r="B1842" s="145"/>
    </row>
    <row r="1843" ht="12.75">
      <c r="B1843" s="145"/>
    </row>
    <row r="1844" ht="12.75">
      <c r="B1844" s="145"/>
    </row>
    <row r="1845" ht="12.75">
      <c r="B1845" s="145"/>
    </row>
    <row r="1846" ht="12.75">
      <c r="B1846" s="145"/>
    </row>
    <row r="1847" ht="12.75">
      <c r="B1847" s="145"/>
    </row>
    <row r="1848" ht="12.75">
      <c r="B1848" s="145"/>
    </row>
    <row r="1849" ht="12.75">
      <c r="B1849" s="145"/>
    </row>
    <row r="1850" ht="12.75">
      <c r="B1850" s="145"/>
    </row>
    <row r="1851" ht="12.75">
      <c r="B1851" s="145"/>
    </row>
    <row r="1852" ht="12.75">
      <c r="B1852" s="145"/>
    </row>
    <row r="1853" ht="12.75">
      <c r="B1853" s="145"/>
    </row>
    <row r="1854" ht="12.75">
      <c r="B1854" s="145"/>
    </row>
    <row r="1855" ht="12.75">
      <c r="B1855" s="145"/>
    </row>
    <row r="1856" ht="12.75">
      <c r="B1856" s="145"/>
    </row>
    <row r="1857" ht="12.75">
      <c r="B1857" s="145"/>
    </row>
    <row r="1858" ht="12.75">
      <c r="B1858" s="145"/>
    </row>
    <row r="1859" ht="12.75">
      <c r="B1859" s="145"/>
    </row>
    <row r="1860" ht="12.75">
      <c r="B1860" s="145"/>
    </row>
    <row r="1861" ht="12.75">
      <c r="B1861" s="145"/>
    </row>
    <row r="1862" ht="12.75">
      <c r="B1862" s="145"/>
    </row>
    <row r="1863" ht="12.75">
      <c r="B1863" s="145"/>
    </row>
    <row r="1864" ht="12.75">
      <c r="B1864" s="145"/>
    </row>
    <row r="1865" ht="12.75">
      <c r="B1865" s="145"/>
    </row>
    <row r="1866" ht="12.75">
      <c r="B1866" s="145"/>
    </row>
    <row r="1867" ht="12.75">
      <c r="B1867" s="145"/>
    </row>
    <row r="1868" ht="12.75">
      <c r="B1868" s="145"/>
    </row>
    <row r="1869" ht="12.75">
      <c r="B1869" s="145"/>
    </row>
    <row r="1870" ht="12.75">
      <c r="B1870" s="145"/>
    </row>
    <row r="1871" ht="12.75">
      <c r="B1871" s="145"/>
    </row>
    <row r="1872" ht="12.75">
      <c r="B1872" s="145"/>
    </row>
    <row r="1873" ht="12.75">
      <c r="B1873" s="145"/>
    </row>
    <row r="1874" ht="12.75">
      <c r="B1874" s="145"/>
    </row>
    <row r="1875" ht="12.75">
      <c r="B1875" s="145"/>
    </row>
    <row r="1876" ht="12.75">
      <c r="B1876" s="145"/>
    </row>
    <row r="1877" ht="12.75">
      <c r="B1877" s="145"/>
    </row>
    <row r="1878" ht="12.75">
      <c r="B1878" s="145"/>
    </row>
    <row r="1879" ht="12.75">
      <c r="B1879" s="145"/>
    </row>
    <row r="1880" ht="12.75">
      <c r="B1880" s="145"/>
    </row>
    <row r="1881" ht="12.75">
      <c r="B1881" s="145"/>
    </row>
    <row r="1882" ht="12.75">
      <c r="B1882" s="145"/>
    </row>
    <row r="1883" ht="12.75">
      <c r="B1883" s="145"/>
    </row>
    <row r="1884" ht="12.75">
      <c r="B1884" s="145"/>
    </row>
    <row r="1885" ht="12.75">
      <c r="B1885" s="145"/>
    </row>
    <row r="1886" ht="12.75">
      <c r="B1886" s="145"/>
    </row>
    <row r="1887" ht="12.75">
      <c r="B1887" s="145"/>
    </row>
    <row r="1888" ht="12.75">
      <c r="B1888" s="145"/>
    </row>
    <row r="1889" ht="12.75">
      <c r="B1889" s="145"/>
    </row>
    <row r="1890" ht="12.75">
      <c r="B1890" s="145"/>
    </row>
    <row r="1891" ht="12.75">
      <c r="B1891" s="145"/>
    </row>
    <row r="1892" ht="12.75">
      <c r="B1892" s="145"/>
    </row>
    <row r="1893" ht="12.75">
      <c r="B1893" s="145"/>
    </row>
    <row r="1894" ht="12.75">
      <c r="B1894" s="145"/>
    </row>
    <row r="1895" ht="12.75">
      <c r="B1895" s="145"/>
    </row>
    <row r="1896" ht="12.75">
      <c r="B1896" s="145"/>
    </row>
    <row r="1897" ht="12.75">
      <c r="B1897" s="145"/>
    </row>
    <row r="1898" ht="12.75">
      <c r="B1898" s="145"/>
    </row>
    <row r="1899" ht="12.75">
      <c r="B1899" s="145"/>
    </row>
    <row r="1900" ht="12.75">
      <c r="B1900" s="145"/>
    </row>
    <row r="1901" ht="12.75">
      <c r="B1901" s="145"/>
    </row>
    <row r="1902" ht="12.75">
      <c r="B1902" s="145"/>
    </row>
    <row r="1903" ht="12.75">
      <c r="B1903" s="145"/>
    </row>
    <row r="1904" ht="12.75">
      <c r="B1904" s="145"/>
    </row>
    <row r="1905" ht="12.75">
      <c r="B1905" s="145"/>
    </row>
    <row r="1906" ht="12.75">
      <c r="B1906" s="145"/>
    </row>
    <row r="1907" ht="12.75">
      <c r="B1907" s="145"/>
    </row>
    <row r="1908" ht="12.75">
      <c r="B1908" s="145"/>
    </row>
    <row r="1909" ht="12.75">
      <c r="B1909" s="145"/>
    </row>
    <row r="1910" ht="12.75">
      <c r="B1910" s="145"/>
    </row>
    <row r="1911" ht="12.75">
      <c r="B1911" s="145"/>
    </row>
    <row r="1912" ht="12.75">
      <c r="B1912" s="145"/>
    </row>
    <row r="1913" ht="12.75">
      <c r="B1913" s="145"/>
    </row>
    <row r="1914" ht="12.75">
      <c r="B1914" s="145"/>
    </row>
    <row r="1915" ht="12.75">
      <c r="B1915" s="145"/>
    </row>
    <row r="1916" ht="12.75">
      <c r="B1916" s="145"/>
    </row>
    <row r="1917" ht="12.75">
      <c r="B1917" s="145"/>
    </row>
    <row r="1918" ht="12.75">
      <c r="B1918" s="145"/>
    </row>
    <row r="1919" ht="12.75">
      <c r="B1919" s="145"/>
    </row>
    <row r="1920" ht="12.75">
      <c r="B1920" s="145"/>
    </row>
    <row r="1921" ht="12.75">
      <c r="B1921" s="145"/>
    </row>
    <row r="1922" ht="12.75">
      <c r="B1922" s="145"/>
    </row>
    <row r="1923" ht="12.75">
      <c r="B1923" s="145"/>
    </row>
    <row r="1924" ht="12.75">
      <c r="B1924" s="145"/>
    </row>
    <row r="1925" ht="12.75">
      <c r="B1925" s="145"/>
    </row>
    <row r="1926" ht="12.75">
      <c r="B1926" s="145"/>
    </row>
    <row r="1927" ht="12.75">
      <c r="B1927" s="145"/>
    </row>
    <row r="1928" ht="12.75">
      <c r="B1928" s="145"/>
    </row>
    <row r="1929" ht="12.75">
      <c r="B1929" s="145"/>
    </row>
    <row r="1930" ht="12.75">
      <c r="B1930" s="145"/>
    </row>
    <row r="1931" ht="12.75">
      <c r="B1931" s="145"/>
    </row>
    <row r="1932" ht="12.75">
      <c r="B1932" s="145"/>
    </row>
    <row r="1933" ht="12.75">
      <c r="B1933" s="145"/>
    </row>
    <row r="1934" ht="12.75">
      <c r="B1934" s="145"/>
    </row>
    <row r="1935" ht="12.75">
      <c r="B1935" s="145"/>
    </row>
    <row r="1936" ht="12.75">
      <c r="B1936" s="145"/>
    </row>
    <row r="1937" ht="12.75">
      <c r="B1937" s="145"/>
    </row>
    <row r="1938" ht="12.75">
      <c r="B1938" s="145"/>
    </row>
    <row r="1939" ht="12.75">
      <c r="B1939" s="145"/>
    </row>
    <row r="1940" ht="12.75">
      <c r="B1940" s="145"/>
    </row>
    <row r="1941" ht="12.75">
      <c r="B1941" s="145"/>
    </row>
    <row r="1942" ht="12.75">
      <c r="B1942" s="145"/>
    </row>
    <row r="1943" ht="12.75">
      <c r="B1943" s="145"/>
    </row>
    <row r="1944" ht="12.75">
      <c r="B1944" s="145"/>
    </row>
    <row r="1945" ht="12.75">
      <c r="B1945" s="145"/>
    </row>
    <row r="1946" ht="12.75">
      <c r="B1946" s="145"/>
    </row>
    <row r="1947" ht="12.75">
      <c r="B1947" s="145"/>
    </row>
    <row r="1948" ht="12.75">
      <c r="B1948" s="145"/>
    </row>
    <row r="1949" ht="12.75">
      <c r="B1949" s="145"/>
    </row>
    <row r="1950" ht="12.75">
      <c r="B1950" s="145"/>
    </row>
    <row r="1951" ht="12.75">
      <c r="B1951" s="145"/>
    </row>
    <row r="1952" ht="12.75">
      <c r="B1952" s="145"/>
    </row>
    <row r="1953" ht="12.75">
      <c r="B1953" s="145"/>
    </row>
    <row r="1954" ht="12.75">
      <c r="B1954" s="145"/>
    </row>
    <row r="1955" ht="12.75">
      <c r="B1955" s="145"/>
    </row>
    <row r="1956" ht="12.75">
      <c r="B1956" s="145"/>
    </row>
    <row r="1957" ht="12.75">
      <c r="B1957" s="145"/>
    </row>
    <row r="1958" ht="12.75">
      <c r="B1958" s="145"/>
    </row>
    <row r="1959" ht="12.75">
      <c r="B1959" s="145"/>
    </row>
    <row r="1960" ht="12.75">
      <c r="B1960" s="145"/>
    </row>
    <row r="1961" ht="12.75">
      <c r="B1961" s="145"/>
    </row>
    <row r="1962" ht="12.75">
      <c r="B1962" s="145"/>
    </row>
    <row r="1963" ht="12.75">
      <c r="B1963" s="145"/>
    </row>
    <row r="1964" ht="12.75">
      <c r="B1964" s="145"/>
    </row>
    <row r="1965" ht="12.75">
      <c r="B1965" s="145"/>
    </row>
    <row r="1966" ht="12.75">
      <c r="B1966" s="145"/>
    </row>
    <row r="1967" ht="12.75">
      <c r="B1967" s="145"/>
    </row>
    <row r="1968" ht="12.75">
      <c r="B1968" s="145"/>
    </row>
    <row r="1969" ht="12.75">
      <c r="B1969" s="145"/>
    </row>
    <row r="1970" ht="12.75">
      <c r="B1970" s="145"/>
    </row>
    <row r="1971" ht="12.75">
      <c r="B1971" s="145"/>
    </row>
    <row r="1972" ht="12.75">
      <c r="B1972" s="145"/>
    </row>
    <row r="1973" ht="12.75">
      <c r="B1973" s="145"/>
    </row>
    <row r="1974" ht="12.75">
      <c r="B1974" s="145"/>
    </row>
    <row r="1975" ht="12.75">
      <c r="B1975" s="145"/>
    </row>
    <row r="1976" ht="12.75">
      <c r="B1976" s="145"/>
    </row>
    <row r="1977" ht="12.75">
      <c r="B1977" s="145"/>
    </row>
    <row r="1978" ht="12.75">
      <c r="B1978" s="145"/>
    </row>
    <row r="1979" ht="12.75">
      <c r="B1979" s="145"/>
    </row>
    <row r="1980" ht="12.75">
      <c r="B1980" s="145"/>
    </row>
    <row r="1981" ht="12.75">
      <c r="B1981" s="145"/>
    </row>
    <row r="1982" ht="12.75">
      <c r="B1982" s="145"/>
    </row>
    <row r="1983" ht="12.75">
      <c r="B1983" s="145"/>
    </row>
    <row r="1984" ht="12.75">
      <c r="B1984" s="145"/>
    </row>
    <row r="1985" ht="12.75">
      <c r="B1985" s="145"/>
    </row>
    <row r="1986" ht="12.75">
      <c r="B1986" s="145"/>
    </row>
    <row r="1987" ht="12.75">
      <c r="B1987" s="145"/>
    </row>
    <row r="1988" ht="12.75">
      <c r="B1988" s="145"/>
    </row>
    <row r="1989" ht="12.75">
      <c r="B1989" s="145"/>
    </row>
    <row r="1990" ht="12.75">
      <c r="B1990" s="145"/>
    </row>
    <row r="1991" ht="12.75">
      <c r="B1991" s="145"/>
    </row>
    <row r="1992" ht="12.75">
      <c r="B1992" s="145"/>
    </row>
    <row r="1993" ht="12.75">
      <c r="B1993" s="145"/>
    </row>
    <row r="1994" ht="12.75">
      <c r="B1994" s="145"/>
    </row>
    <row r="1995" ht="12.75">
      <c r="B1995" s="145"/>
    </row>
    <row r="1996" ht="12.75">
      <c r="B1996" s="145"/>
    </row>
    <row r="1997" ht="12.75">
      <c r="B1997" s="145"/>
    </row>
    <row r="1998" ht="12.75">
      <c r="B1998" s="145"/>
    </row>
    <row r="1999" ht="12.75">
      <c r="B1999" s="145"/>
    </row>
    <row r="2000" ht="12.75">
      <c r="B2000" s="145"/>
    </row>
    <row r="2001" ht="12.75">
      <c r="B2001" s="145"/>
    </row>
    <row r="2002" ht="12.75">
      <c r="B2002" s="145"/>
    </row>
    <row r="2003" ht="12.75">
      <c r="B2003" s="145"/>
    </row>
    <row r="2004" ht="12.75">
      <c r="B2004" s="145"/>
    </row>
    <row r="2005" ht="12.75">
      <c r="B2005" s="145"/>
    </row>
    <row r="2006" ht="12.75">
      <c r="B2006" s="145"/>
    </row>
    <row r="2007" ht="12.75">
      <c r="B2007" s="145"/>
    </row>
    <row r="2008" ht="12.75">
      <c r="B2008" s="145"/>
    </row>
    <row r="2009" ht="12.75">
      <c r="B2009" s="145"/>
    </row>
    <row r="2010" ht="12.75">
      <c r="B2010" s="145"/>
    </row>
    <row r="2011" ht="12.75">
      <c r="B2011" s="145"/>
    </row>
    <row r="2012" ht="12.75">
      <c r="B2012" s="145"/>
    </row>
    <row r="2013" ht="12.75">
      <c r="B2013" s="145"/>
    </row>
    <row r="2014" ht="12.75">
      <c r="B2014" s="145"/>
    </row>
    <row r="2015" ht="12.75">
      <c r="B2015" s="145"/>
    </row>
    <row r="2016" ht="12.75">
      <c r="B2016" s="145"/>
    </row>
    <row r="2017" ht="12.75">
      <c r="B2017" s="145"/>
    </row>
    <row r="2018" ht="12.75">
      <c r="B2018" s="145"/>
    </row>
    <row r="2019" ht="12.75">
      <c r="B2019" s="145"/>
    </row>
    <row r="2020" ht="12.75">
      <c r="B2020" s="145"/>
    </row>
    <row r="2021" ht="12.75">
      <c r="B2021" s="145"/>
    </row>
    <row r="2022" ht="12.75">
      <c r="B2022" s="145"/>
    </row>
    <row r="2023" ht="12.75">
      <c r="B2023" s="145"/>
    </row>
    <row r="2024" ht="12.75">
      <c r="B2024" s="145"/>
    </row>
    <row r="2025" ht="12.75">
      <c r="B2025" s="145"/>
    </row>
    <row r="2026" ht="12.75">
      <c r="B2026" s="145"/>
    </row>
    <row r="2027" ht="12.75">
      <c r="B2027" s="145"/>
    </row>
    <row r="2028" ht="12.75">
      <c r="B2028" s="145"/>
    </row>
    <row r="2029" ht="12.75">
      <c r="B2029" s="145"/>
    </row>
    <row r="2030" ht="12.75">
      <c r="B2030" s="145"/>
    </row>
    <row r="2031" ht="12.75">
      <c r="B2031" s="145"/>
    </row>
    <row r="2032" ht="12.75">
      <c r="B2032" s="145"/>
    </row>
    <row r="2033" ht="12.75">
      <c r="B2033" s="145"/>
    </row>
    <row r="2034" ht="12.75">
      <c r="B2034" s="145"/>
    </row>
    <row r="2035" ht="12.75">
      <c r="B2035" s="145"/>
    </row>
    <row r="2036" ht="12.75">
      <c r="B2036" s="145"/>
    </row>
    <row r="2037" ht="12.75">
      <c r="B2037" s="145"/>
    </row>
    <row r="2038" ht="12.75">
      <c r="B2038" s="145"/>
    </row>
    <row r="2039" ht="12.75">
      <c r="B2039" s="145"/>
    </row>
    <row r="2040" ht="12.75">
      <c r="B2040" s="145"/>
    </row>
    <row r="2041" ht="12.75">
      <c r="B2041" s="145"/>
    </row>
    <row r="2042" ht="12.75">
      <c r="B2042" s="145"/>
    </row>
    <row r="2043" ht="12.75">
      <c r="B2043" s="145"/>
    </row>
    <row r="2044" ht="12.75">
      <c r="B2044" s="145"/>
    </row>
    <row r="2045" ht="12.75">
      <c r="B2045" s="145"/>
    </row>
    <row r="2046" ht="12.75">
      <c r="B2046" s="145"/>
    </row>
    <row r="2047" ht="12.75">
      <c r="B2047" s="145"/>
    </row>
    <row r="2048" ht="12.75">
      <c r="B2048" s="145"/>
    </row>
    <row r="2049" ht="12.75">
      <c r="B2049" s="145"/>
    </row>
    <row r="2050" ht="12.75">
      <c r="B2050" s="145"/>
    </row>
    <row r="2051" ht="12.75">
      <c r="B2051" s="145"/>
    </row>
    <row r="2052" ht="12.75">
      <c r="B2052" s="145"/>
    </row>
    <row r="2053" ht="12.75">
      <c r="B2053" s="145"/>
    </row>
    <row r="2054" ht="12.75">
      <c r="B2054" s="145"/>
    </row>
    <row r="2055" ht="12.75">
      <c r="B2055" s="145"/>
    </row>
    <row r="2056" ht="12.75">
      <c r="B2056" s="145"/>
    </row>
    <row r="2057" ht="12.75">
      <c r="B2057" s="145"/>
    </row>
    <row r="2058" ht="12.75">
      <c r="B2058" s="145"/>
    </row>
    <row r="2059" ht="12.75">
      <c r="B2059" s="145"/>
    </row>
    <row r="2060" ht="12.75">
      <c r="B2060" s="145"/>
    </row>
    <row r="2061" ht="12.75">
      <c r="B2061" s="145"/>
    </row>
    <row r="2062" ht="12.75">
      <c r="B2062" s="145"/>
    </row>
    <row r="2063" ht="12.75">
      <c r="B2063" s="145"/>
    </row>
    <row r="2064" ht="12.75">
      <c r="B2064" s="145"/>
    </row>
    <row r="2065" ht="12.75">
      <c r="B2065" s="145"/>
    </row>
    <row r="2066" ht="12.75">
      <c r="B2066" s="145"/>
    </row>
    <row r="2067" ht="12.75">
      <c r="B2067" s="145"/>
    </row>
    <row r="2068" ht="12.75">
      <c r="B2068" s="145"/>
    </row>
    <row r="2069" ht="12.75">
      <c r="B2069" s="145"/>
    </row>
    <row r="2070" ht="12.75">
      <c r="B2070" s="145"/>
    </row>
    <row r="2071" ht="12.75">
      <c r="B2071" s="145"/>
    </row>
    <row r="2072" ht="12.75">
      <c r="B2072" s="145"/>
    </row>
    <row r="2073" ht="12.75">
      <c r="B2073" s="145"/>
    </row>
    <row r="2074" ht="12.75">
      <c r="B2074" s="145"/>
    </row>
    <row r="2075" ht="12.75">
      <c r="B2075" s="145"/>
    </row>
    <row r="2076" ht="12.75">
      <c r="B2076" s="145"/>
    </row>
    <row r="2077" ht="12.75">
      <c r="B2077" s="145"/>
    </row>
    <row r="2078" ht="12.75">
      <c r="B2078" s="145"/>
    </row>
    <row r="2079" ht="12.75">
      <c r="B2079" s="145"/>
    </row>
    <row r="2080" ht="12.75">
      <c r="B2080" s="145"/>
    </row>
    <row r="2081" ht="12.75">
      <c r="B2081" s="145"/>
    </row>
    <row r="2082" ht="12.75">
      <c r="B2082" s="145"/>
    </row>
    <row r="2083" ht="12.75">
      <c r="B2083" s="145"/>
    </row>
    <row r="2084" ht="12.75">
      <c r="B2084" s="145"/>
    </row>
    <row r="2085" ht="12.75">
      <c r="B2085" s="145"/>
    </row>
    <row r="2086" ht="12.75">
      <c r="B2086" s="145"/>
    </row>
    <row r="2087" ht="12.75">
      <c r="B2087" s="145"/>
    </row>
    <row r="2088" ht="12.75">
      <c r="B2088" s="145"/>
    </row>
    <row r="2089" ht="12.75">
      <c r="B2089" s="145"/>
    </row>
    <row r="2090" ht="12.75">
      <c r="B2090" s="145"/>
    </row>
    <row r="2091" ht="12.75">
      <c r="B2091" s="145"/>
    </row>
    <row r="2092" ht="12.75">
      <c r="B2092" s="145"/>
    </row>
    <row r="2093" ht="12.75">
      <c r="B2093" s="145"/>
    </row>
    <row r="2094" ht="12.75">
      <c r="B2094" s="145"/>
    </row>
    <row r="2095" ht="12.75">
      <c r="B2095" s="145"/>
    </row>
    <row r="2096" ht="12.75">
      <c r="B2096" s="145"/>
    </row>
    <row r="2097" ht="12.75">
      <c r="B2097" s="145"/>
    </row>
    <row r="2098" ht="12.75">
      <c r="B2098" s="145"/>
    </row>
    <row r="2099" ht="12.75">
      <c r="B2099" s="145"/>
    </row>
    <row r="2100" ht="12.75">
      <c r="B2100" s="145"/>
    </row>
    <row r="2101" ht="12.75">
      <c r="B2101" s="145"/>
    </row>
    <row r="2102" ht="12.75">
      <c r="B2102" s="145"/>
    </row>
    <row r="2103" ht="12.75">
      <c r="B2103" s="145"/>
    </row>
    <row r="2104" ht="12.75">
      <c r="B2104" s="145"/>
    </row>
    <row r="2105" ht="12.75">
      <c r="B2105" s="145"/>
    </row>
    <row r="2106" ht="12.75">
      <c r="B2106" s="145"/>
    </row>
    <row r="2107" ht="12.75">
      <c r="B2107" s="145"/>
    </row>
    <row r="2108" ht="12.75">
      <c r="B2108" s="145"/>
    </row>
    <row r="2109" ht="12.75">
      <c r="B2109" s="145"/>
    </row>
    <row r="2110" ht="12.75">
      <c r="B2110" s="145"/>
    </row>
    <row r="2111" ht="12.75">
      <c r="B2111" s="145"/>
    </row>
    <row r="2112" ht="12.75">
      <c r="B2112" s="145"/>
    </row>
    <row r="2113" ht="12.75">
      <c r="B2113" s="145"/>
    </row>
    <row r="2114" ht="12.75">
      <c r="B2114" s="145"/>
    </row>
    <row r="2115" ht="12.75">
      <c r="B2115" s="145"/>
    </row>
    <row r="2116" ht="12.75">
      <c r="B2116" s="145"/>
    </row>
    <row r="2117" ht="12.75">
      <c r="B2117" s="145"/>
    </row>
    <row r="2118" ht="12.75">
      <c r="B2118" s="145"/>
    </row>
    <row r="2119" ht="12.75">
      <c r="B2119" s="145"/>
    </row>
    <row r="2120" ht="12.75">
      <c r="B2120" s="145"/>
    </row>
    <row r="2121" ht="12.75">
      <c r="B2121" s="145"/>
    </row>
    <row r="2122" ht="12.75">
      <c r="B2122" s="145"/>
    </row>
    <row r="2123" ht="12.75">
      <c r="B2123" s="145"/>
    </row>
    <row r="2124" ht="12.75">
      <c r="B2124" s="145"/>
    </row>
    <row r="2125" ht="12.75">
      <c r="B2125" s="145"/>
    </row>
    <row r="2126" ht="12.75">
      <c r="B2126" s="145"/>
    </row>
    <row r="2127" ht="12.75">
      <c r="B2127" s="145"/>
    </row>
    <row r="2128" ht="12.75">
      <c r="B2128" s="145"/>
    </row>
    <row r="2129" ht="12.75">
      <c r="B2129" s="145"/>
    </row>
    <row r="2130" ht="12.75">
      <c r="B2130" s="145"/>
    </row>
    <row r="2131" ht="12.75">
      <c r="B2131" s="145"/>
    </row>
    <row r="2132" ht="12.75">
      <c r="B2132" s="145"/>
    </row>
    <row r="2133" ht="12.75">
      <c r="B2133" s="145"/>
    </row>
    <row r="2134" ht="12.75">
      <c r="B2134" s="145"/>
    </row>
    <row r="2135" ht="12.75">
      <c r="B2135" s="145"/>
    </row>
    <row r="2136" ht="12.75">
      <c r="B2136" s="145"/>
    </row>
    <row r="2137" ht="12.75">
      <c r="B2137" s="145"/>
    </row>
    <row r="2138" ht="12.75">
      <c r="B2138" s="145"/>
    </row>
    <row r="2139" ht="12.75">
      <c r="B2139" s="145"/>
    </row>
    <row r="2140" ht="12.75">
      <c r="B2140" s="145"/>
    </row>
    <row r="2141" ht="12.75">
      <c r="B2141" s="145"/>
    </row>
    <row r="2142" ht="12.75">
      <c r="B2142" s="145"/>
    </row>
    <row r="2143" ht="12.75">
      <c r="B2143" s="145"/>
    </row>
    <row r="2144" ht="12.75">
      <c r="B2144" s="145"/>
    </row>
    <row r="2145" ht="12.75">
      <c r="B2145" s="145"/>
    </row>
    <row r="2146" ht="12.75">
      <c r="B2146" s="145"/>
    </row>
    <row r="2147" ht="12.75">
      <c r="B2147" s="145"/>
    </row>
    <row r="2148" ht="12.75">
      <c r="B2148" s="145"/>
    </row>
    <row r="2149" ht="12.75">
      <c r="B2149" s="145"/>
    </row>
    <row r="2150" ht="12.75">
      <c r="B2150" s="145"/>
    </row>
    <row r="2151" ht="12.75">
      <c r="B2151" s="145"/>
    </row>
    <row r="2152" ht="12.75">
      <c r="B2152" s="145"/>
    </row>
    <row r="2153" ht="12.75">
      <c r="B2153" s="145"/>
    </row>
    <row r="2154" ht="12.75">
      <c r="B2154" s="145"/>
    </row>
    <row r="2155" ht="12.75">
      <c r="B2155" s="145"/>
    </row>
    <row r="2156" ht="12.75">
      <c r="B2156" s="145"/>
    </row>
    <row r="2157" ht="12.75">
      <c r="B2157" s="145"/>
    </row>
    <row r="2158" ht="12.75">
      <c r="B2158" s="145"/>
    </row>
    <row r="2159" ht="12.75">
      <c r="B2159" s="145"/>
    </row>
    <row r="2160" ht="12.75">
      <c r="B2160" s="145"/>
    </row>
    <row r="2161" ht="12.75">
      <c r="B2161" s="145"/>
    </row>
    <row r="2162" ht="12.75">
      <c r="B2162" s="145"/>
    </row>
    <row r="2163" ht="12.75">
      <c r="B2163" s="145"/>
    </row>
    <row r="2164" ht="12.75">
      <c r="B2164" s="145"/>
    </row>
    <row r="2165" ht="12.75">
      <c r="B2165" s="145"/>
    </row>
    <row r="2166" ht="12.75">
      <c r="B2166" s="145"/>
    </row>
    <row r="2167" ht="12.75">
      <c r="B2167" s="145"/>
    </row>
    <row r="2168" ht="12.75">
      <c r="B2168" s="145"/>
    </row>
    <row r="2169" ht="12.75">
      <c r="B2169" s="145"/>
    </row>
    <row r="2170" ht="12.75">
      <c r="B2170" s="145"/>
    </row>
    <row r="2171" ht="12.75">
      <c r="B2171" s="145"/>
    </row>
    <row r="2172" ht="12.75">
      <c r="B2172" s="145"/>
    </row>
    <row r="2173" ht="12.75">
      <c r="B2173" s="145"/>
    </row>
    <row r="2174" ht="12.75">
      <c r="B2174" s="145"/>
    </row>
    <row r="2175" ht="12.75">
      <c r="B2175" s="145"/>
    </row>
    <row r="2176" ht="12.75">
      <c r="B2176" s="145"/>
    </row>
    <row r="2177" ht="12.75">
      <c r="B2177" s="145"/>
    </row>
    <row r="2178" ht="12.75">
      <c r="B2178" s="145"/>
    </row>
    <row r="2179" ht="12.75">
      <c r="B2179" s="145"/>
    </row>
    <row r="2180" ht="12.75">
      <c r="B2180" s="145"/>
    </row>
    <row r="2181" ht="12.75">
      <c r="B2181" s="145"/>
    </row>
    <row r="2182" ht="12.75">
      <c r="B2182" s="145"/>
    </row>
    <row r="2183" ht="12.75">
      <c r="B2183" s="145"/>
    </row>
    <row r="2184" ht="12.75">
      <c r="B2184" s="145"/>
    </row>
    <row r="2185" ht="12.75">
      <c r="B2185" s="145"/>
    </row>
    <row r="2186" ht="12.75">
      <c r="B2186" s="145"/>
    </row>
    <row r="2187" ht="12.75">
      <c r="B2187" s="145"/>
    </row>
    <row r="2188" ht="12.75">
      <c r="B2188" s="145"/>
    </row>
    <row r="2189" ht="12.75">
      <c r="B2189" s="145"/>
    </row>
    <row r="2190" ht="12.75">
      <c r="B2190" s="145"/>
    </row>
    <row r="2191" ht="12.75">
      <c r="B2191" s="145"/>
    </row>
    <row r="2192" ht="12.75">
      <c r="B2192" s="145"/>
    </row>
    <row r="2193" ht="12.75">
      <c r="B2193" s="145"/>
    </row>
    <row r="2194" ht="12.75">
      <c r="B2194" s="145"/>
    </row>
    <row r="2195" ht="12.75">
      <c r="B2195" s="145"/>
    </row>
    <row r="2196" ht="12.75">
      <c r="B2196" s="145"/>
    </row>
    <row r="2197" ht="12.75">
      <c r="B2197" s="145"/>
    </row>
    <row r="2198" ht="12.75">
      <c r="B2198" s="145"/>
    </row>
    <row r="2199" ht="12.75">
      <c r="B2199" s="145"/>
    </row>
    <row r="2200" ht="12.75">
      <c r="B2200" s="145"/>
    </row>
    <row r="2201" ht="12.75">
      <c r="B2201" s="145"/>
    </row>
    <row r="2202" ht="12.75">
      <c r="B2202" s="145"/>
    </row>
    <row r="2203" ht="12.75">
      <c r="B2203" s="145"/>
    </row>
    <row r="2204" ht="12.75">
      <c r="B2204" s="145"/>
    </row>
    <row r="2205" ht="12.75">
      <c r="B2205" s="145"/>
    </row>
    <row r="2206" ht="12.75">
      <c r="B2206" s="145"/>
    </row>
    <row r="2207" ht="12.75">
      <c r="B2207" s="145"/>
    </row>
    <row r="2208" ht="12.75">
      <c r="B2208" s="145"/>
    </row>
    <row r="2209" ht="12.75">
      <c r="B2209" s="145"/>
    </row>
    <row r="2210" ht="12.75">
      <c r="B2210" s="145"/>
    </row>
    <row r="2211" ht="12.75">
      <c r="B2211" s="145"/>
    </row>
    <row r="2212" ht="12.75">
      <c r="B2212" s="145"/>
    </row>
    <row r="2213" ht="12.75">
      <c r="B2213" s="145"/>
    </row>
    <row r="2214" ht="12.75">
      <c r="B2214" s="145"/>
    </row>
    <row r="2215" ht="12.75">
      <c r="B2215" s="145"/>
    </row>
    <row r="2216" ht="12.75">
      <c r="B2216" s="145"/>
    </row>
    <row r="2217" ht="12.75">
      <c r="B2217" s="145"/>
    </row>
    <row r="2218" ht="12.75">
      <c r="B2218" s="145"/>
    </row>
    <row r="2219" ht="12.75">
      <c r="B2219" s="145"/>
    </row>
    <row r="2220" ht="12.75">
      <c r="B2220" s="145"/>
    </row>
    <row r="2221" ht="12.75">
      <c r="B2221" s="145"/>
    </row>
    <row r="2222" ht="12.75">
      <c r="B2222" s="145"/>
    </row>
    <row r="2223" ht="12.75">
      <c r="B2223" s="145"/>
    </row>
    <row r="2224" ht="12.75">
      <c r="B2224" s="145"/>
    </row>
    <row r="2225" ht="12.75">
      <c r="B2225" s="145"/>
    </row>
    <row r="2226" ht="12.75">
      <c r="B2226" s="145"/>
    </row>
    <row r="2227" ht="12.75">
      <c r="B2227" s="145"/>
    </row>
    <row r="2228" ht="12.75">
      <c r="B2228" s="145"/>
    </row>
    <row r="2229" ht="12.75">
      <c r="B2229" s="145"/>
    </row>
    <row r="2230" ht="12.75">
      <c r="B2230" s="145"/>
    </row>
    <row r="2231" ht="12.75">
      <c r="B2231" s="145"/>
    </row>
    <row r="2232" ht="12.75">
      <c r="B2232" s="145"/>
    </row>
    <row r="2233" ht="12.75">
      <c r="B2233" s="145"/>
    </row>
    <row r="2234" ht="12.75">
      <c r="B2234" s="145"/>
    </row>
    <row r="2235" ht="12.75">
      <c r="B2235" s="145"/>
    </row>
    <row r="2236" ht="12.75">
      <c r="B2236" s="145"/>
    </row>
    <row r="2237" ht="12.75">
      <c r="B2237" s="145"/>
    </row>
    <row r="2238" ht="12.75">
      <c r="B2238" s="145"/>
    </row>
    <row r="2239" ht="12.75">
      <c r="B2239" s="145"/>
    </row>
    <row r="2240" ht="12.75">
      <c r="B2240" s="145"/>
    </row>
    <row r="2241" ht="12.75">
      <c r="B2241" s="145"/>
    </row>
    <row r="2242" ht="12.75">
      <c r="B2242" s="145"/>
    </row>
    <row r="2243" ht="12.75">
      <c r="B2243" s="145"/>
    </row>
    <row r="2244" ht="12.75">
      <c r="B2244" s="145"/>
    </row>
    <row r="2245" ht="12.75">
      <c r="B2245" s="145"/>
    </row>
    <row r="2246" ht="12.75">
      <c r="B2246" s="145"/>
    </row>
    <row r="2247" ht="12.75">
      <c r="B2247" s="145"/>
    </row>
    <row r="2248" ht="12.75">
      <c r="B2248" s="145"/>
    </row>
    <row r="2249" ht="12.75">
      <c r="B2249" s="145"/>
    </row>
    <row r="2250" ht="12.75">
      <c r="B2250" s="145"/>
    </row>
    <row r="2251" ht="12.75">
      <c r="B2251" s="145"/>
    </row>
    <row r="2252" ht="12.75">
      <c r="B2252" s="145"/>
    </row>
    <row r="2253" ht="12.75">
      <c r="B2253" s="145"/>
    </row>
    <row r="2254" ht="12.75">
      <c r="B2254" s="145"/>
    </row>
    <row r="2255" ht="12.75">
      <c r="B2255" s="145"/>
    </row>
    <row r="2256" ht="12.75">
      <c r="B2256" s="145"/>
    </row>
    <row r="2257" ht="12.75">
      <c r="B2257" s="145"/>
    </row>
    <row r="2258" ht="12.75">
      <c r="B2258" s="145"/>
    </row>
    <row r="2259" ht="12.75">
      <c r="B2259" s="145"/>
    </row>
    <row r="2260" ht="12.75">
      <c r="B2260" s="145"/>
    </row>
    <row r="2261" ht="12.75">
      <c r="B2261" s="145"/>
    </row>
    <row r="2262" ht="12.75">
      <c r="B2262" s="145"/>
    </row>
    <row r="2263" ht="12.75">
      <c r="B2263" s="145"/>
    </row>
    <row r="2264" ht="12.75">
      <c r="B2264" s="145"/>
    </row>
    <row r="2265" ht="12.75">
      <c r="B2265" s="145"/>
    </row>
    <row r="2266" ht="12.75">
      <c r="B2266" s="145"/>
    </row>
    <row r="2267" ht="12.75">
      <c r="B2267" s="145"/>
    </row>
    <row r="2268" ht="12.75">
      <c r="B2268" s="145"/>
    </row>
    <row r="2269" ht="12.75">
      <c r="B2269" s="145"/>
    </row>
    <row r="2270" ht="12.75">
      <c r="B2270" s="145"/>
    </row>
    <row r="2271" ht="12.75">
      <c r="B2271" s="145"/>
    </row>
    <row r="2272" ht="12.75">
      <c r="B2272" s="145"/>
    </row>
    <row r="2273" ht="12.75">
      <c r="B2273" s="145"/>
    </row>
    <row r="2274" ht="12.75">
      <c r="B2274" s="145"/>
    </row>
    <row r="2275" ht="12.75">
      <c r="B2275" s="145"/>
    </row>
    <row r="2276" ht="12.75">
      <c r="B2276" s="145"/>
    </row>
    <row r="2277" ht="12.75">
      <c r="B2277" s="145"/>
    </row>
    <row r="2278" ht="12.75">
      <c r="B2278" s="145"/>
    </row>
    <row r="2279" ht="12.75">
      <c r="B2279" s="145"/>
    </row>
    <row r="2280" ht="12.75">
      <c r="B2280" s="145"/>
    </row>
    <row r="2281" ht="12.75">
      <c r="B2281" s="145"/>
    </row>
    <row r="2282" ht="12.75">
      <c r="B2282" s="145"/>
    </row>
    <row r="2283" ht="12.75">
      <c r="B2283" s="145"/>
    </row>
    <row r="2284" ht="12.75">
      <c r="B2284" s="145"/>
    </row>
    <row r="2285" ht="12.75">
      <c r="B2285" s="145"/>
    </row>
    <row r="2286" ht="12.75">
      <c r="B2286" s="145"/>
    </row>
    <row r="2287" ht="12.75">
      <c r="B2287" s="145"/>
    </row>
    <row r="2288" ht="12.75">
      <c r="B2288" s="145"/>
    </row>
    <row r="2289" ht="12.75">
      <c r="B2289" s="145"/>
    </row>
    <row r="2290" ht="12.75">
      <c r="B2290" s="145"/>
    </row>
    <row r="2291" ht="12.75">
      <c r="B2291" s="145"/>
    </row>
    <row r="2292" ht="12.75">
      <c r="B2292" s="145"/>
    </row>
    <row r="2293" ht="12.75">
      <c r="B2293" s="145"/>
    </row>
    <row r="2294" ht="12.75">
      <c r="B2294" s="145"/>
    </row>
    <row r="2295" ht="12.75">
      <c r="B2295" s="145"/>
    </row>
    <row r="2296" ht="12.75">
      <c r="B2296" s="145"/>
    </row>
    <row r="2297" ht="12.75">
      <c r="B2297" s="145"/>
    </row>
    <row r="2298" ht="12.75">
      <c r="B2298" s="145"/>
    </row>
    <row r="2299" ht="12.75">
      <c r="B2299" s="145"/>
    </row>
    <row r="2300" ht="12.75">
      <c r="B2300" s="145"/>
    </row>
    <row r="2301" ht="12.75">
      <c r="B2301" s="145"/>
    </row>
    <row r="2302" ht="12.75">
      <c r="B2302" s="145"/>
    </row>
    <row r="2303" ht="12.75">
      <c r="B2303" s="145"/>
    </row>
    <row r="2304" ht="12.75">
      <c r="B2304" s="145"/>
    </row>
    <row r="2305" ht="12.75">
      <c r="B2305" s="145"/>
    </row>
    <row r="2306" ht="12.75">
      <c r="B2306" s="145"/>
    </row>
    <row r="2307" ht="12.75">
      <c r="B2307" s="145"/>
    </row>
    <row r="2308" ht="12.75">
      <c r="B2308" s="145"/>
    </row>
    <row r="2309" ht="12.75">
      <c r="B2309" s="145"/>
    </row>
    <row r="2310" ht="12.75">
      <c r="B2310" s="145"/>
    </row>
    <row r="2311" ht="12.75">
      <c r="B2311" s="145"/>
    </row>
    <row r="2312" ht="12.75">
      <c r="B2312" s="145"/>
    </row>
    <row r="2313" ht="12.75">
      <c r="B2313" s="145"/>
    </row>
    <row r="2314" ht="12.75">
      <c r="B2314" s="145"/>
    </row>
    <row r="2315" ht="12.75">
      <c r="B2315" s="145"/>
    </row>
    <row r="2316" ht="12.75">
      <c r="B2316" s="145"/>
    </row>
    <row r="2317" ht="12.75">
      <c r="B2317" s="145"/>
    </row>
    <row r="2318" ht="12.75">
      <c r="B2318" s="145"/>
    </row>
    <row r="2319" ht="12.75">
      <c r="B2319" s="145"/>
    </row>
    <row r="2320" ht="12.75">
      <c r="B2320" s="145"/>
    </row>
    <row r="2321" ht="12.75">
      <c r="B2321" s="145"/>
    </row>
    <row r="2322" ht="12.75">
      <c r="B2322" s="145"/>
    </row>
    <row r="2323" ht="12.75">
      <c r="B2323" s="145"/>
    </row>
    <row r="2324" ht="12.75">
      <c r="B2324" s="145"/>
    </row>
    <row r="2325" ht="12.75">
      <c r="B2325" s="145"/>
    </row>
    <row r="2326" ht="12.75">
      <c r="B2326" s="145"/>
    </row>
    <row r="2327" ht="12.75">
      <c r="B2327" s="145"/>
    </row>
    <row r="2328" ht="12.75">
      <c r="B2328" s="145"/>
    </row>
    <row r="2329" ht="12.75">
      <c r="B2329" s="145"/>
    </row>
    <row r="2330" ht="12.75">
      <c r="B2330" s="145"/>
    </row>
    <row r="2331" ht="12.75">
      <c r="B2331" s="145"/>
    </row>
    <row r="2332" ht="12.75">
      <c r="B2332" s="145"/>
    </row>
    <row r="2333" ht="12.75">
      <c r="B2333" s="145"/>
    </row>
    <row r="2334" ht="12.75">
      <c r="B2334" s="145"/>
    </row>
    <row r="2335" ht="12.75">
      <c r="B2335" s="145"/>
    </row>
    <row r="2336" ht="12.75">
      <c r="B2336" s="145"/>
    </row>
    <row r="2337" ht="12.75">
      <c r="B2337" s="145"/>
    </row>
    <row r="2338" ht="12.75">
      <c r="B2338" s="145"/>
    </row>
    <row r="2339" ht="12.75">
      <c r="B2339" s="145"/>
    </row>
    <row r="2340" ht="12.75">
      <c r="B2340" s="145"/>
    </row>
    <row r="2341" ht="12.75">
      <c r="B2341" s="145"/>
    </row>
    <row r="2342" ht="12.75">
      <c r="B2342" s="145"/>
    </row>
    <row r="2343" ht="12.75">
      <c r="B2343" s="145"/>
    </row>
    <row r="2344" ht="12.75">
      <c r="B2344" s="145"/>
    </row>
    <row r="2345" ht="12.75">
      <c r="B2345" s="145"/>
    </row>
    <row r="2346" ht="12.75">
      <c r="B2346" s="145"/>
    </row>
    <row r="2347" ht="12.75">
      <c r="B2347" s="145"/>
    </row>
    <row r="2348" ht="12.75">
      <c r="B2348" s="145"/>
    </row>
    <row r="2349" ht="12.75">
      <c r="B2349" s="145"/>
    </row>
    <row r="2350" ht="12.75">
      <c r="B2350" s="145"/>
    </row>
    <row r="2351" ht="12.75">
      <c r="B2351" s="145"/>
    </row>
    <row r="2352" ht="12.75">
      <c r="B2352" s="145"/>
    </row>
    <row r="2353" ht="12.75">
      <c r="B2353" s="145"/>
    </row>
    <row r="2354" ht="12.75">
      <c r="B2354" s="145"/>
    </row>
    <row r="2355" ht="12.75">
      <c r="B2355" s="145"/>
    </row>
    <row r="2356" ht="12.75">
      <c r="B2356" s="145"/>
    </row>
    <row r="2357" ht="12.75">
      <c r="B2357" s="145"/>
    </row>
    <row r="2358" ht="12.75">
      <c r="B2358" s="145"/>
    </row>
    <row r="2359" ht="12.75">
      <c r="B2359" s="145"/>
    </row>
    <row r="2360" ht="12.75">
      <c r="B2360" s="145"/>
    </row>
    <row r="2361" ht="12.75">
      <c r="B2361" s="145"/>
    </row>
    <row r="2362" ht="12.75">
      <c r="B2362" s="145"/>
    </row>
    <row r="2363" ht="12.75">
      <c r="B2363" s="145"/>
    </row>
    <row r="2364" ht="12.75">
      <c r="B2364" s="145"/>
    </row>
    <row r="2365" ht="12.75">
      <c r="B2365" s="145"/>
    </row>
    <row r="2366" ht="12.75">
      <c r="B2366" s="145"/>
    </row>
    <row r="2367" ht="12.75">
      <c r="B2367" s="145"/>
    </row>
    <row r="2368" ht="12.75">
      <c r="B2368" s="145"/>
    </row>
    <row r="2369" ht="12.75">
      <c r="B2369" s="145"/>
    </row>
    <row r="2370" ht="12.75">
      <c r="B2370" s="145"/>
    </row>
    <row r="2371" ht="12.75">
      <c r="B2371" s="145"/>
    </row>
    <row r="2372" ht="12.75">
      <c r="B2372" s="145"/>
    </row>
    <row r="2373" ht="12.75">
      <c r="B2373" s="145"/>
    </row>
    <row r="2374" ht="12.75">
      <c r="B2374" s="145"/>
    </row>
    <row r="2375" ht="12.75">
      <c r="B2375" s="145"/>
    </row>
    <row r="2376" ht="12.75">
      <c r="B2376" s="145"/>
    </row>
    <row r="2377" ht="12.75">
      <c r="B2377" s="145"/>
    </row>
    <row r="2378" ht="12.75">
      <c r="B2378" s="145"/>
    </row>
    <row r="2379" ht="12.75">
      <c r="B2379" s="145"/>
    </row>
    <row r="2380" ht="12.75">
      <c r="B2380" s="145"/>
    </row>
    <row r="2381" ht="12.75">
      <c r="B2381" s="145"/>
    </row>
    <row r="2382" ht="12.75">
      <c r="B2382" s="145"/>
    </row>
    <row r="2383" ht="12.75">
      <c r="B2383" s="145"/>
    </row>
    <row r="2384" ht="12.75">
      <c r="B2384" s="145"/>
    </row>
    <row r="2385" ht="12.75">
      <c r="B2385" s="145"/>
    </row>
    <row r="2386" ht="12.75">
      <c r="B2386" s="145"/>
    </row>
    <row r="2387" ht="12.75">
      <c r="B2387" s="145"/>
    </row>
    <row r="2388" ht="12.75">
      <c r="B2388" s="145"/>
    </row>
    <row r="2389" ht="12.75">
      <c r="B2389" s="145"/>
    </row>
    <row r="2390" ht="12.75">
      <c r="B2390" s="145"/>
    </row>
    <row r="2391" ht="12.75">
      <c r="B2391" s="145"/>
    </row>
    <row r="2392" ht="12.75">
      <c r="B2392" s="145"/>
    </row>
    <row r="2393" ht="12.75">
      <c r="B2393" s="145"/>
    </row>
    <row r="2394" ht="12.75">
      <c r="B2394" s="145"/>
    </row>
    <row r="2395" ht="12.75">
      <c r="B2395" s="145"/>
    </row>
    <row r="2396" ht="12.75">
      <c r="B2396" s="145"/>
    </row>
    <row r="2397" ht="12.75">
      <c r="B2397" s="145"/>
    </row>
    <row r="2398" ht="12.75">
      <c r="B2398" s="145"/>
    </row>
    <row r="2399" ht="12.75">
      <c r="B2399" s="145"/>
    </row>
    <row r="2400" ht="12.75">
      <c r="B2400" s="145"/>
    </row>
    <row r="2401" ht="12.75">
      <c r="B2401" s="145"/>
    </row>
    <row r="2402" ht="12.75">
      <c r="B2402" s="145"/>
    </row>
    <row r="2403" ht="12.75">
      <c r="B2403" s="145"/>
    </row>
    <row r="2404" ht="12.75">
      <c r="B2404" s="145"/>
    </row>
    <row r="2405" ht="12.75">
      <c r="B2405" s="145"/>
    </row>
    <row r="2406" ht="12.75">
      <c r="B2406" s="145"/>
    </row>
    <row r="2407" ht="12.75">
      <c r="B2407" s="145"/>
    </row>
    <row r="2408" ht="12.75">
      <c r="B2408" s="145"/>
    </row>
    <row r="2409" ht="12.75">
      <c r="B2409" s="145"/>
    </row>
    <row r="2410" ht="12.75">
      <c r="B2410" s="145"/>
    </row>
    <row r="2411" ht="12.75">
      <c r="B2411" s="145"/>
    </row>
    <row r="2412" ht="12.75">
      <c r="B2412" s="145"/>
    </row>
    <row r="2413" ht="12.75">
      <c r="B2413" s="145"/>
    </row>
    <row r="2414" ht="12.75">
      <c r="B2414" s="145"/>
    </row>
    <row r="2415" ht="12.75">
      <c r="B2415" s="145"/>
    </row>
    <row r="2416" ht="12.75">
      <c r="B2416" s="145"/>
    </row>
    <row r="2417" ht="12.75">
      <c r="B2417" s="145"/>
    </row>
    <row r="2418" ht="12.75">
      <c r="B2418" s="145"/>
    </row>
    <row r="2419" ht="12.75">
      <c r="B2419" s="145"/>
    </row>
    <row r="2420" ht="12.75">
      <c r="B2420" s="145"/>
    </row>
    <row r="2421" ht="12.75">
      <c r="B2421" s="145"/>
    </row>
    <row r="2422" ht="12.75">
      <c r="B2422" s="145"/>
    </row>
    <row r="2423" ht="12.75">
      <c r="B2423" s="145"/>
    </row>
    <row r="2424" ht="12.75">
      <c r="B2424" s="145"/>
    </row>
    <row r="2425" ht="12.75">
      <c r="B2425" s="145"/>
    </row>
    <row r="2426" ht="12.75">
      <c r="B2426" s="145"/>
    </row>
    <row r="2427" ht="12.75">
      <c r="B2427" s="145"/>
    </row>
    <row r="2428" ht="12.75">
      <c r="B2428" s="145"/>
    </row>
    <row r="2429" ht="12.75">
      <c r="B2429" s="145"/>
    </row>
    <row r="2430" ht="12.75">
      <c r="B2430" s="145"/>
    </row>
    <row r="2431" ht="12.75">
      <c r="B2431" s="145"/>
    </row>
    <row r="2432" ht="12.75">
      <c r="B2432" s="145"/>
    </row>
    <row r="2433" ht="12.75">
      <c r="B2433" s="145"/>
    </row>
    <row r="2434" ht="12.75">
      <c r="B2434" s="145"/>
    </row>
    <row r="2435" ht="12.75">
      <c r="B2435" s="145"/>
    </row>
    <row r="2436" ht="12.75">
      <c r="B2436" s="145"/>
    </row>
    <row r="2437" ht="12.75">
      <c r="B2437" s="145"/>
    </row>
    <row r="2438" ht="12.75">
      <c r="B2438" s="145"/>
    </row>
    <row r="2439" ht="12.75">
      <c r="B2439" s="145"/>
    </row>
    <row r="2440" ht="12.75">
      <c r="B2440" s="145"/>
    </row>
    <row r="2441" ht="12.75">
      <c r="B2441" s="145"/>
    </row>
    <row r="2442" ht="12.75">
      <c r="B2442" s="145"/>
    </row>
    <row r="2443" ht="12.75">
      <c r="B2443" s="145"/>
    </row>
    <row r="2444" ht="12.75">
      <c r="B2444" s="145"/>
    </row>
    <row r="2445" ht="12.75">
      <c r="B2445" s="145"/>
    </row>
    <row r="2446" ht="12.75">
      <c r="B2446" s="145"/>
    </row>
    <row r="2447" ht="12.75">
      <c r="B2447" s="145"/>
    </row>
    <row r="2448" ht="12.75">
      <c r="B2448" s="145"/>
    </row>
    <row r="2449" ht="12.75">
      <c r="B2449" s="145"/>
    </row>
    <row r="2450" ht="12.75">
      <c r="B2450" s="145"/>
    </row>
    <row r="2451" ht="12.75">
      <c r="B2451" s="145"/>
    </row>
    <row r="2452" ht="12.75">
      <c r="B2452" s="145"/>
    </row>
    <row r="2453" ht="12.75">
      <c r="B2453" s="145"/>
    </row>
    <row r="2454" ht="12.75">
      <c r="B2454" s="145"/>
    </row>
    <row r="2455" ht="12.75">
      <c r="B2455" s="145"/>
    </row>
    <row r="2456" ht="12.75">
      <c r="B2456" s="145"/>
    </row>
    <row r="2457" ht="12.75">
      <c r="B2457" s="145"/>
    </row>
    <row r="2458" ht="12.75">
      <c r="B2458" s="145"/>
    </row>
    <row r="2459" ht="12.75">
      <c r="B2459" s="145"/>
    </row>
    <row r="2460" ht="12.75">
      <c r="B2460" s="145"/>
    </row>
    <row r="2461" ht="12.75">
      <c r="B2461" s="145"/>
    </row>
    <row r="2462" ht="12.75">
      <c r="B2462" s="145"/>
    </row>
    <row r="2463" ht="12.75">
      <c r="B2463" s="145"/>
    </row>
    <row r="2464" ht="12.75">
      <c r="B2464" s="145"/>
    </row>
    <row r="2465" ht="12.75">
      <c r="B2465" s="145"/>
    </row>
    <row r="2466" ht="12.75">
      <c r="B2466" s="145"/>
    </row>
    <row r="2467" ht="12.75">
      <c r="B2467" s="145"/>
    </row>
    <row r="2468" ht="12.75">
      <c r="B2468" s="145"/>
    </row>
    <row r="2469" ht="12.75">
      <c r="B2469" s="145"/>
    </row>
    <row r="2470" ht="12.75">
      <c r="B2470" s="145"/>
    </row>
    <row r="2471" ht="12.75">
      <c r="B2471" s="145"/>
    </row>
    <row r="2472" ht="12.75">
      <c r="B2472" s="145"/>
    </row>
    <row r="2473" ht="12.75">
      <c r="B2473" s="145"/>
    </row>
    <row r="2474" ht="12.75">
      <c r="B2474" s="145"/>
    </row>
    <row r="2475" ht="12.75">
      <c r="B2475" s="145"/>
    </row>
    <row r="2476" ht="12.75">
      <c r="B2476" s="145"/>
    </row>
    <row r="2477" ht="12.75">
      <c r="B2477" s="145"/>
    </row>
    <row r="2478" ht="12.75">
      <c r="B2478" s="145"/>
    </row>
    <row r="2479" ht="12.75">
      <c r="B2479" s="145"/>
    </row>
    <row r="2480" ht="12.75">
      <c r="B2480" s="145"/>
    </row>
    <row r="2481" ht="12.75">
      <c r="B2481" s="145"/>
    </row>
    <row r="2482" ht="12.75">
      <c r="B2482" s="145"/>
    </row>
    <row r="2483" ht="12.75">
      <c r="B2483" s="145"/>
    </row>
    <row r="2484" ht="12.75">
      <c r="B2484" s="145"/>
    </row>
    <row r="2485" ht="12.75">
      <c r="B2485" s="145"/>
    </row>
    <row r="2486" ht="12.75">
      <c r="B2486" s="145"/>
    </row>
    <row r="2487" ht="12.75">
      <c r="B2487" s="145"/>
    </row>
    <row r="2488" ht="12.75">
      <c r="B2488" s="145"/>
    </row>
    <row r="2489" ht="12.75">
      <c r="B2489" s="145"/>
    </row>
    <row r="2490" ht="12.75">
      <c r="B2490" s="145"/>
    </row>
    <row r="2491" ht="12.75">
      <c r="B2491" s="145"/>
    </row>
    <row r="2492" ht="12.75">
      <c r="B2492" s="145"/>
    </row>
    <row r="2493" ht="12.75">
      <c r="B2493" s="145"/>
    </row>
    <row r="2494" ht="12.75">
      <c r="B2494" s="145"/>
    </row>
    <row r="2495" ht="12.75">
      <c r="B2495" s="145"/>
    </row>
    <row r="2496" ht="12.75">
      <c r="B2496" s="145"/>
    </row>
    <row r="2497" ht="12.75">
      <c r="B2497" s="145"/>
    </row>
    <row r="2498" ht="12.75">
      <c r="B2498" s="145"/>
    </row>
    <row r="2499" ht="12.75">
      <c r="B2499" s="145"/>
    </row>
    <row r="2500" ht="12.75">
      <c r="B2500" s="145"/>
    </row>
    <row r="2501" ht="12.75">
      <c r="B2501" s="145"/>
    </row>
    <row r="2502" ht="12.75">
      <c r="B2502" s="145"/>
    </row>
    <row r="2503" ht="12.75">
      <c r="B2503" s="145"/>
    </row>
    <row r="2504" ht="12.75">
      <c r="B2504" s="145"/>
    </row>
    <row r="2505" ht="12.75">
      <c r="B2505" s="145"/>
    </row>
    <row r="2506" ht="12.75">
      <c r="B2506" s="145"/>
    </row>
    <row r="2507" ht="12.75">
      <c r="B2507" s="145"/>
    </row>
    <row r="2508" ht="12.75">
      <c r="B2508" s="145"/>
    </row>
    <row r="2509" ht="12.75">
      <c r="B2509" s="145"/>
    </row>
    <row r="2510" ht="12.75">
      <c r="B2510" s="145"/>
    </row>
    <row r="2511" ht="12.75">
      <c r="B2511" s="145"/>
    </row>
    <row r="2512" ht="12.75">
      <c r="B2512" s="145"/>
    </row>
    <row r="2513" ht="12.75">
      <c r="B2513" s="145"/>
    </row>
    <row r="2514" ht="12.75">
      <c r="B2514" s="145"/>
    </row>
    <row r="2515" ht="12.75">
      <c r="B2515" s="145"/>
    </row>
    <row r="2516" ht="12.75">
      <c r="B2516" s="145"/>
    </row>
    <row r="2517" ht="12.75">
      <c r="B2517" s="145"/>
    </row>
    <row r="2518" ht="12.75">
      <c r="B2518" s="145"/>
    </row>
    <row r="2519" ht="12.75">
      <c r="B2519" s="145"/>
    </row>
    <row r="2520" ht="12.75">
      <c r="B2520" s="145"/>
    </row>
    <row r="2521" ht="12.75">
      <c r="B2521" s="145"/>
    </row>
    <row r="2522" ht="12.75">
      <c r="B2522" s="145"/>
    </row>
    <row r="2523" ht="12.75">
      <c r="B2523" s="145"/>
    </row>
    <row r="2524" ht="12.75">
      <c r="B2524" s="145"/>
    </row>
    <row r="2525" ht="12.75">
      <c r="B2525" s="145"/>
    </row>
    <row r="2526" ht="12.75">
      <c r="B2526" s="145"/>
    </row>
    <row r="2527" ht="12.75">
      <c r="B2527" s="145"/>
    </row>
    <row r="2528" ht="12.75">
      <c r="B2528" s="145"/>
    </row>
    <row r="2529" ht="12.75">
      <c r="B2529" s="145"/>
    </row>
    <row r="2530" ht="12.75">
      <c r="B2530" s="145"/>
    </row>
    <row r="2531" ht="12.75">
      <c r="B2531" s="145"/>
    </row>
    <row r="2532" ht="12.75">
      <c r="B2532" s="145"/>
    </row>
    <row r="2533" ht="12.75">
      <c r="B2533" s="145"/>
    </row>
    <row r="2534" ht="12.75">
      <c r="B2534" s="145"/>
    </row>
    <row r="2535" ht="12.75">
      <c r="B2535" s="145"/>
    </row>
    <row r="2536" ht="12.75">
      <c r="B2536" s="145"/>
    </row>
    <row r="2537" ht="12.75">
      <c r="B2537" s="145"/>
    </row>
    <row r="2538" ht="12.75">
      <c r="B2538" s="145"/>
    </row>
    <row r="2539" ht="12.75">
      <c r="B2539" s="145"/>
    </row>
    <row r="2540" ht="12.75">
      <c r="B2540" s="145"/>
    </row>
    <row r="2541" ht="12.75">
      <c r="B2541" s="145"/>
    </row>
    <row r="2542" ht="12.75">
      <c r="B2542" s="145"/>
    </row>
    <row r="2543" ht="12.75">
      <c r="B2543" s="145"/>
    </row>
    <row r="2544" ht="12.75">
      <c r="B2544" s="145"/>
    </row>
    <row r="2545" ht="12.75">
      <c r="B2545" s="145"/>
    </row>
    <row r="2546" ht="12.75">
      <c r="B2546" s="145"/>
    </row>
    <row r="2547" ht="12.75">
      <c r="B2547" s="145"/>
    </row>
    <row r="2548" ht="12.75">
      <c r="B2548" s="145"/>
    </row>
    <row r="2549" ht="12.75">
      <c r="B2549" s="145"/>
    </row>
    <row r="2550" ht="12.75">
      <c r="B2550" s="145"/>
    </row>
    <row r="2551" ht="12.75">
      <c r="B2551" s="145"/>
    </row>
    <row r="2552" ht="12.75">
      <c r="B2552" s="145"/>
    </row>
    <row r="2553" ht="12.75">
      <c r="B2553" s="145"/>
    </row>
    <row r="2554" ht="12.75">
      <c r="B2554" s="145"/>
    </row>
    <row r="2555" ht="12.75">
      <c r="B2555" s="145"/>
    </row>
    <row r="2556" ht="12.75">
      <c r="B2556" s="145"/>
    </row>
    <row r="2557" ht="12.75">
      <c r="B2557" s="145"/>
    </row>
    <row r="2558" ht="12.75">
      <c r="B2558" s="145"/>
    </row>
    <row r="2559" ht="12.75">
      <c r="B2559" s="145"/>
    </row>
    <row r="2560" ht="12.75">
      <c r="B2560" s="145"/>
    </row>
    <row r="2561" ht="12.75">
      <c r="B2561" s="145"/>
    </row>
    <row r="2562" ht="12.75">
      <c r="B2562" s="145"/>
    </row>
    <row r="2563" ht="12.75">
      <c r="B2563" s="145"/>
    </row>
    <row r="2564" ht="12.75">
      <c r="B2564" s="145"/>
    </row>
    <row r="2565" ht="12.75">
      <c r="B2565" s="145"/>
    </row>
    <row r="2566" ht="12.75">
      <c r="B2566" s="145"/>
    </row>
    <row r="2567" ht="12.75">
      <c r="B2567" s="145"/>
    </row>
    <row r="2568" ht="12.75">
      <c r="B2568" s="145"/>
    </row>
    <row r="2569" ht="12.75">
      <c r="B2569" s="145"/>
    </row>
    <row r="2570" ht="12.75">
      <c r="B2570" s="145"/>
    </row>
    <row r="2571" ht="12.75">
      <c r="B2571" s="145"/>
    </row>
    <row r="2572" ht="12.75">
      <c r="B2572" s="145"/>
    </row>
    <row r="2573" ht="12.75">
      <c r="B2573" s="145"/>
    </row>
    <row r="2574" ht="12.75">
      <c r="B2574" s="145"/>
    </row>
    <row r="2575" ht="12.75">
      <c r="B2575" s="145"/>
    </row>
    <row r="2576" ht="12.75">
      <c r="B2576" s="145"/>
    </row>
    <row r="2577" ht="12.75">
      <c r="B2577" s="145"/>
    </row>
    <row r="2578" ht="12.75">
      <c r="B2578" s="145"/>
    </row>
    <row r="2579" ht="12.75">
      <c r="B2579" s="145"/>
    </row>
    <row r="2580" ht="12.75">
      <c r="B2580" s="145"/>
    </row>
    <row r="2581" ht="12.75">
      <c r="B2581" s="145"/>
    </row>
    <row r="2582" ht="12.75">
      <c r="B2582" s="145"/>
    </row>
    <row r="2583" ht="12.75">
      <c r="B2583" s="145"/>
    </row>
    <row r="2584" ht="12.75">
      <c r="B2584" s="145"/>
    </row>
    <row r="2585" ht="12.75">
      <c r="B2585" s="145"/>
    </row>
    <row r="2586" ht="12.75">
      <c r="B2586" s="145"/>
    </row>
    <row r="2587" ht="12.75">
      <c r="B2587" s="145"/>
    </row>
    <row r="2588" ht="12.75">
      <c r="B2588" s="145"/>
    </row>
    <row r="2589" ht="12.75">
      <c r="B2589" s="145"/>
    </row>
    <row r="2590" ht="12.75">
      <c r="B2590" s="145"/>
    </row>
    <row r="2591" ht="12.75">
      <c r="B2591" s="145"/>
    </row>
    <row r="2592" ht="12.75">
      <c r="B2592" s="145"/>
    </row>
    <row r="2593" ht="12.75">
      <c r="B2593" s="145"/>
    </row>
    <row r="2594" ht="12.75">
      <c r="B2594" s="145"/>
    </row>
    <row r="2595" ht="12.75">
      <c r="B2595" s="145"/>
    </row>
    <row r="2596" ht="12.75">
      <c r="B2596" s="145"/>
    </row>
    <row r="2597" ht="12.75">
      <c r="B2597" s="145"/>
    </row>
    <row r="2598" ht="12.75">
      <c r="B2598" s="145"/>
    </row>
    <row r="2599" ht="12.75">
      <c r="B2599" s="145"/>
    </row>
    <row r="2600" ht="12.75">
      <c r="B2600" s="145"/>
    </row>
    <row r="2601" ht="12.75">
      <c r="B2601" s="145"/>
    </row>
    <row r="2602" ht="12.75">
      <c r="B2602" s="145"/>
    </row>
    <row r="2603" ht="12.75">
      <c r="B2603" s="145"/>
    </row>
    <row r="2604" ht="12.75">
      <c r="B2604" s="145"/>
    </row>
    <row r="2605" ht="12.75">
      <c r="B2605" s="145"/>
    </row>
    <row r="2606" ht="12.75">
      <c r="B2606" s="145"/>
    </row>
    <row r="2607" ht="12.75">
      <c r="B2607" s="145"/>
    </row>
    <row r="2608" ht="12.75">
      <c r="B2608" s="145"/>
    </row>
    <row r="2609" ht="12.75">
      <c r="B2609" s="145"/>
    </row>
    <row r="2610" ht="12.75">
      <c r="B2610" s="145"/>
    </row>
    <row r="2611" ht="12.75">
      <c r="B2611" s="145"/>
    </row>
    <row r="2612" ht="12.75">
      <c r="B2612" s="145"/>
    </row>
    <row r="2613" ht="12.75">
      <c r="B2613" s="145"/>
    </row>
    <row r="2614" ht="12.75">
      <c r="B2614" s="145"/>
    </row>
    <row r="2615" ht="12.75">
      <c r="B2615" s="145"/>
    </row>
    <row r="2616" ht="12.75">
      <c r="B2616" s="145"/>
    </row>
    <row r="2617" ht="12.75">
      <c r="B2617" s="145"/>
    </row>
    <row r="2618" ht="12.75">
      <c r="B2618" s="145"/>
    </row>
    <row r="2619" ht="12.75">
      <c r="B2619" s="145"/>
    </row>
    <row r="2620" ht="12.75">
      <c r="B2620" s="145"/>
    </row>
    <row r="2621" ht="12.75">
      <c r="B2621" s="145"/>
    </row>
    <row r="2622" ht="12.75">
      <c r="B2622" s="145"/>
    </row>
    <row r="2623" ht="12.75">
      <c r="B2623" s="145"/>
    </row>
    <row r="2624" ht="12.75">
      <c r="B2624" s="145"/>
    </row>
    <row r="2625" ht="12.75">
      <c r="B2625" s="145"/>
    </row>
    <row r="2626" ht="12.75">
      <c r="B2626" s="145"/>
    </row>
    <row r="2627" ht="12.75">
      <c r="B2627" s="145"/>
    </row>
    <row r="2628" ht="12.75">
      <c r="B2628" s="145"/>
    </row>
    <row r="2629" ht="12.75">
      <c r="B2629" s="145"/>
    </row>
    <row r="2630" ht="12.75">
      <c r="B2630" s="145"/>
    </row>
    <row r="2631" ht="12.75">
      <c r="B2631" s="145"/>
    </row>
    <row r="2632" ht="12.75">
      <c r="B2632" s="145"/>
    </row>
    <row r="2633" ht="12.75">
      <c r="B2633" s="145"/>
    </row>
    <row r="2634" ht="12.75">
      <c r="B2634" s="145"/>
    </row>
    <row r="2635" ht="12.75">
      <c r="B2635" s="145"/>
    </row>
    <row r="2636" ht="12.75">
      <c r="B2636" s="145"/>
    </row>
    <row r="2637" ht="12.75">
      <c r="B2637" s="145"/>
    </row>
    <row r="2638" ht="12.75">
      <c r="B2638" s="145"/>
    </row>
    <row r="2639" ht="12.75">
      <c r="B2639" s="145"/>
    </row>
    <row r="2640" ht="12.75">
      <c r="B2640" s="145"/>
    </row>
    <row r="2641" ht="12.75">
      <c r="B2641" s="145"/>
    </row>
    <row r="2642" ht="12.75">
      <c r="B2642" s="145"/>
    </row>
    <row r="2643" ht="12.75">
      <c r="B2643" s="145"/>
    </row>
    <row r="2644" ht="12.75">
      <c r="B2644" s="145"/>
    </row>
    <row r="2645" ht="12.75">
      <c r="B2645" s="145"/>
    </row>
    <row r="2646" ht="12.75">
      <c r="B2646" s="145"/>
    </row>
    <row r="2647" ht="12.75">
      <c r="B2647" s="145"/>
    </row>
    <row r="2648" ht="12.75">
      <c r="B2648" s="145"/>
    </row>
    <row r="2649" ht="12.75">
      <c r="B2649" s="145"/>
    </row>
    <row r="2650" ht="12.75">
      <c r="B2650" s="145"/>
    </row>
    <row r="2651" ht="12.75">
      <c r="B2651" s="145"/>
    </row>
    <row r="2652" ht="12.75">
      <c r="B2652" s="145"/>
    </row>
    <row r="2653" ht="12.75">
      <c r="B2653" s="145"/>
    </row>
    <row r="2654" ht="12.75">
      <c r="B2654" s="145"/>
    </row>
    <row r="2655" ht="12.75">
      <c r="B2655" s="145"/>
    </row>
    <row r="2656" ht="12.75">
      <c r="B2656" s="145"/>
    </row>
    <row r="2657" ht="12.75">
      <c r="B2657" s="145"/>
    </row>
    <row r="2658" ht="12.75">
      <c r="B2658" s="145"/>
    </row>
    <row r="2659" ht="12.75">
      <c r="B2659" s="145"/>
    </row>
    <row r="2660" ht="12.75">
      <c r="B2660" s="145"/>
    </row>
    <row r="2661" ht="12.75">
      <c r="B2661" s="145"/>
    </row>
    <row r="2662" ht="12.75">
      <c r="B2662" s="145"/>
    </row>
    <row r="2663" ht="12.75">
      <c r="B2663" s="145"/>
    </row>
    <row r="2664" ht="12.75">
      <c r="B2664" s="145"/>
    </row>
    <row r="2665" ht="12.75">
      <c r="B2665" s="145"/>
    </row>
    <row r="2666" ht="12.75">
      <c r="B2666" s="145"/>
    </row>
    <row r="2667" ht="12.75">
      <c r="B2667" s="145"/>
    </row>
    <row r="2668" ht="12.75">
      <c r="B2668" s="145"/>
    </row>
    <row r="2669" ht="12.75">
      <c r="B2669" s="145"/>
    </row>
    <row r="2670" ht="12.75">
      <c r="B2670" s="145"/>
    </row>
    <row r="2671" ht="12.75">
      <c r="B2671" s="145"/>
    </row>
    <row r="2672" ht="12.75">
      <c r="B2672" s="145"/>
    </row>
    <row r="2673" ht="12.75">
      <c r="B2673" s="145"/>
    </row>
    <row r="2674" ht="12.75">
      <c r="B2674" s="145"/>
    </row>
    <row r="2675" ht="12.75">
      <c r="B2675" s="145"/>
    </row>
    <row r="2676" ht="12.75">
      <c r="B2676" s="145"/>
    </row>
    <row r="2677" ht="12.75">
      <c r="B2677" s="145"/>
    </row>
    <row r="2678" ht="12.75">
      <c r="B2678" s="145"/>
    </row>
    <row r="2679" ht="12.75">
      <c r="B2679" s="145"/>
    </row>
    <row r="2680" ht="12.75">
      <c r="B2680" s="145"/>
    </row>
    <row r="2681" ht="12.75">
      <c r="B2681" s="145"/>
    </row>
    <row r="2682" ht="12.75">
      <c r="B2682" s="145"/>
    </row>
    <row r="2683" ht="12.75">
      <c r="B2683" s="145"/>
    </row>
    <row r="2684" ht="12.75">
      <c r="B2684" s="145"/>
    </row>
    <row r="2685" ht="12.75">
      <c r="B2685" s="145"/>
    </row>
    <row r="2686" ht="12.75">
      <c r="B2686" s="145"/>
    </row>
    <row r="2687" ht="12.75">
      <c r="B2687" s="145"/>
    </row>
    <row r="2688" ht="12.75">
      <c r="B2688" s="145"/>
    </row>
    <row r="2689" ht="12.75">
      <c r="B2689" s="145"/>
    </row>
    <row r="2690" ht="12.75">
      <c r="B2690" s="145"/>
    </row>
    <row r="2691" ht="12.75">
      <c r="B2691" s="145"/>
    </row>
    <row r="2692" ht="12.75">
      <c r="B2692" s="145"/>
    </row>
    <row r="2693" ht="12.75">
      <c r="B2693" s="145"/>
    </row>
    <row r="2694" ht="12.75">
      <c r="B2694" s="145"/>
    </row>
    <row r="2695" ht="12.75">
      <c r="B2695" s="145"/>
    </row>
    <row r="2696" ht="12.75">
      <c r="B2696" s="145"/>
    </row>
    <row r="2697" ht="12.75">
      <c r="B2697" s="145"/>
    </row>
    <row r="2698" ht="12.75">
      <c r="B2698" s="145"/>
    </row>
    <row r="2699" ht="12.75">
      <c r="B2699" s="145"/>
    </row>
    <row r="2700" ht="12.75">
      <c r="B2700" s="145"/>
    </row>
    <row r="2701" ht="12.75">
      <c r="B2701" s="145"/>
    </row>
    <row r="2702" ht="12.75">
      <c r="B2702" s="145"/>
    </row>
    <row r="2703" ht="12.75">
      <c r="B2703" s="145"/>
    </row>
    <row r="2704" ht="12.75">
      <c r="B2704" s="145"/>
    </row>
    <row r="2705" ht="12.75">
      <c r="B2705" s="145"/>
    </row>
    <row r="2706" ht="12.75">
      <c r="B2706" s="145"/>
    </row>
    <row r="2707" ht="12.75">
      <c r="B2707" s="145"/>
    </row>
    <row r="2708" ht="12.75">
      <c r="B2708" s="145"/>
    </row>
    <row r="2709" ht="12.75">
      <c r="B2709" s="145"/>
    </row>
    <row r="2710" ht="12.75">
      <c r="B2710" s="145"/>
    </row>
    <row r="2711" ht="12.75">
      <c r="B2711" s="145"/>
    </row>
    <row r="2712" ht="12.75">
      <c r="B2712" s="145"/>
    </row>
    <row r="2713" ht="12.75">
      <c r="B2713" s="145"/>
    </row>
    <row r="2714" ht="12.75">
      <c r="B2714" s="145"/>
    </row>
    <row r="2715" ht="12.75">
      <c r="B2715" s="145"/>
    </row>
    <row r="2716" ht="12.75">
      <c r="B2716" s="145"/>
    </row>
    <row r="2717" ht="12.75">
      <c r="B2717" s="145"/>
    </row>
    <row r="2718" ht="12.75">
      <c r="B2718" s="145"/>
    </row>
    <row r="2719" ht="12.75">
      <c r="B2719" s="145"/>
    </row>
    <row r="2720" ht="12.75">
      <c r="B2720" s="145"/>
    </row>
    <row r="2721" ht="12.75">
      <c r="B2721" s="145"/>
    </row>
    <row r="2722" ht="12.75">
      <c r="B2722" s="145"/>
    </row>
    <row r="2723" ht="12.75">
      <c r="B2723" s="145"/>
    </row>
    <row r="2724" ht="12.75">
      <c r="B2724" s="145"/>
    </row>
    <row r="2725" ht="12.75">
      <c r="B2725" s="145"/>
    </row>
    <row r="2726" ht="12.75">
      <c r="B2726" s="145"/>
    </row>
    <row r="2727" ht="12.75">
      <c r="B2727" s="145"/>
    </row>
    <row r="2728" ht="12.75">
      <c r="B2728" s="145"/>
    </row>
    <row r="2729" ht="12.75">
      <c r="B2729" s="145"/>
    </row>
    <row r="2730" ht="12.75">
      <c r="B2730" s="145"/>
    </row>
    <row r="2731" ht="12.75">
      <c r="B2731" s="145"/>
    </row>
    <row r="2732" ht="12.75">
      <c r="B2732" s="145"/>
    </row>
    <row r="2733" ht="12.75">
      <c r="B2733" s="145"/>
    </row>
    <row r="2734" ht="12.75">
      <c r="B2734" s="145"/>
    </row>
    <row r="2735" ht="12.75">
      <c r="B2735" s="145"/>
    </row>
    <row r="2736" ht="12.75">
      <c r="B2736" s="145"/>
    </row>
    <row r="2737" ht="12.75">
      <c r="B2737" s="145"/>
    </row>
    <row r="2738" ht="12.75">
      <c r="B2738" s="145"/>
    </row>
    <row r="2739" ht="12.75">
      <c r="B2739" s="145"/>
    </row>
    <row r="2740" ht="12.75">
      <c r="B2740" s="145"/>
    </row>
    <row r="2741" ht="12.75">
      <c r="B2741" s="145"/>
    </row>
    <row r="2742" ht="12.75">
      <c r="B2742" s="145"/>
    </row>
    <row r="2743" ht="12.75">
      <c r="B2743" s="145"/>
    </row>
    <row r="2744" ht="12.75">
      <c r="B2744" s="145"/>
    </row>
    <row r="2745" ht="12.75">
      <c r="B2745" s="145"/>
    </row>
    <row r="2746" ht="12.75">
      <c r="B2746" s="145"/>
    </row>
    <row r="2747" ht="12.75">
      <c r="B2747" s="145"/>
    </row>
    <row r="2748" ht="12.75">
      <c r="B2748" s="145"/>
    </row>
    <row r="2749" ht="12.75">
      <c r="B2749" s="145"/>
    </row>
    <row r="2750" ht="12.75">
      <c r="B2750" s="145"/>
    </row>
    <row r="2751" ht="12.75">
      <c r="B2751" s="145"/>
    </row>
    <row r="2752" ht="12.75">
      <c r="B2752" s="145"/>
    </row>
    <row r="2753" ht="12.75">
      <c r="B2753" s="145"/>
    </row>
    <row r="2754" ht="12.75">
      <c r="B2754" s="145"/>
    </row>
    <row r="2755" ht="12.75">
      <c r="B2755" s="145"/>
    </row>
    <row r="2756" ht="12.75">
      <c r="B2756" s="145"/>
    </row>
    <row r="2757" ht="12.75">
      <c r="B2757" s="145"/>
    </row>
    <row r="2758" ht="12.75">
      <c r="B2758" s="145"/>
    </row>
    <row r="2759" ht="12.75">
      <c r="B2759" s="145"/>
    </row>
    <row r="2760" ht="12.75">
      <c r="B2760" s="145"/>
    </row>
    <row r="2761" ht="12.75">
      <c r="B2761" s="145"/>
    </row>
    <row r="2762" ht="12.75">
      <c r="B2762" s="145"/>
    </row>
    <row r="2763" ht="12.75">
      <c r="B2763" s="145"/>
    </row>
    <row r="2764" ht="12.75">
      <c r="B2764" s="145"/>
    </row>
    <row r="2765" ht="12.75">
      <c r="B2765" s="145"/>
    </row>
    <row r="2766" ht="12.75">
      <c r="B2766" s="145"/>
    </row>
    <row r="2767" ht="12.75">
      <c r="B2767" s="145"/>
    </row>
    <row r="2768" ht="12.75">
      <c r="B2768" s="145"/>
    </row>
    <row r="2769" ht="12.75">
      <c r="B2769" s="145"/>
    </row>
    <row r="2770" ht="12.75">
      <c r="B2770" s="145"/>
    </row>
    <row r="2771" ht="12.75">
      <c r="B2771" s="145"/>
    </row>
    <row r="2772" ht="12.75">
      <c r="B2772" s="145"/>
    </row>
    <row r="2773" ht="12.75">
      <c r="B2773" s="145"/>
    </row>
    <row r="2774" ht="12.75">
      <c r="B2774" s="145"/>
    </row>
    <row r="2775" ht="12.75">
      <c r="B2775" s="145"/>
    </row>
    <row r="2776" ht="12.75">
      <c r="B2776" s="145"/>
    </row>
    <row r="2777" ht="12.75">
      <c r="B2777" s="145"/>
    </row>
    <row r="2778" ht="12.75">
      <c r="B2778" s="145"/>
    </row>
    <row r="2779" ht="12.75">
      <c r="B2779" s="145"/>
    </row>
    <row r="2780" ht="12.75">
      <c r="B2780" s="145"/>
    </row>
    <row r="2781" ht="12.75">
      <c r="B2781" s="145"/>
    </row>
    <row r="2782" ht="12.75">
      <c r="B2782" s="145"/>
    </row>
    <row r="2783" ht="12.75">
      <c r="B2783" s="145"/>
    </row>
    <row r="2784" ht="12.75">
      <c r="B2784" s="145"/>
    </row>
    <row r="2785" ht="12.75">
      <c r="B2785" s="145"/>
    </row>
    <row r="2786" ht="12.75">
      <c r="B2786" s="145"/>
    </row>
    <row r="2787" ht="12.75">
      <c r="B2787" s="145"/>
    </row>
    <row r="2788" ht="12.75">
      <c r="B2788" s="145"/>
    </row>
    <row r="2789" ht="12.75">
      <c r="B2789" s="145"/>
    </row>
    <row r="2790" ht="12.75">
      <c r="B2790" s="145"/>
    </row>
    <row r="2791" ht="12.75">
      <c r="B2791" s="145"/>
    </row>
    <row r="2792" ht="12.75">
      <c r="B2792" s="145"/>
    </row>
    <row r="2793" ht="12.75">
      <c r="B2793" s="145"/>
    </row>
    <row r="2794" ht="12.75">
      <c r="B2794" s="145"/>
    </row>
    <row r="2795" ht="12.75">
      <c r="B2795" s="145"/>
    </row>
    <row r="2796" ht="12.75">
      <c r="B2796" s="145"/>
    </row>
    <row r="2797" ht="12.75">
      <c r="B2797" s="145"/>
    </row>
    <row r="2798" ht="12.75">
      <c r="B2798" s="145"/>
    </row>
    <row r="2799" ht="12.75">
      <c r="B2799" s="145"/>
    </row>
    <row r="2800" ht="12.75">
      <c r="B2800" s="145"/>
    </row>
    <row r="2801" ht="12.75">
      <c r="B2801" s="145"/>
    </row>
    <row r="2802" ht="12.75">
      <c r="B2802" s="145"/>
    </row>
    <row r="2803" ht="12.75">
      <c r="B2803" s="145"/>
    </row>
    <row r="2804" ht="12.75">
      <c r="B2804" s="145"/>
    </row>
    <row r="2805" ht="12.75">
      <c r="B2805" s="145"/>
    </row>
    <row r="2806" ht="12.75">
      <c r="B2806" s="145"/>
    </row>
    <row r="2807" ht="12.75">
      <c r="B2807" s="145"/>
    </row>
    <row r="2808" ht="12.75">
      <c r="B2808" s="145"/>
    </row>
    <row r="2809" ht="12.75">
      <c r="B2809" s="145"/>
    </row>
    <row r="2810" ht="12.75">
      <c r="B2810" s="145"/>
    </row>
    <row r="2811" ht="12.75">
      <c r="B2811" s="145"/>
    </row>
    <row r="2812" ht="12.75">
      <c r="B2812" s="145"/>
    </row>
    <row r="2813" ht="12.75">
      <c r="B2813" s="145"/>
    </row>
    <row r="2814" ht="12.75">
      <c r="B2814" s="145"/>
    </row>
    <row r="2815" ht="12.75">
      <c r="B2815" s="145"/>
    </row>
    <row r="2816" ht="12.75">
      <c r="B2816" s="145"/>
    </row>
    <row r="2817" ht="12.75">
      <c r="B2817" s="145"/>
    </row>
    <row r="2818" ht="12.75">
      <c r="B2818" s="145"/>
    </row>
    <row r="2819" ht="12.75">
      <c r="B2819" s="145"/>
    </row>
    <row r="2820" ht="12.75">
      <c r="B2820" s="145"/>
    </row>
    <row r="2821" ht="12.75">
      <c r="B2821" s="145"/>
    </row>
    <row r="2822" ht="12.75">
      <c r="B2822" s="145"/>
    </row>
    <row r="2823" ht="12.75">
      <c r="B2823" s="145"/>
    </row>
    <row r="2824" ht="12.75">
      <c r="B2824" s="145"/>
    </row>
    <row r="2825" ht="12.75">
      <c r="B2825" s="145"/>
    </row>
    <row r="2826" ht="12.75">
      <c r="B2826" s="145"/>
    </row>
    <row r="2827" ht="12.75">
      <c r="B2827" s="145"/>
    </row>
    <row r="2828" ht="12.75">
      <c r="B2828" s="145"/>
    </row>
    <row r="2829" ht="12.75">
      <c r="B2829" s="145"/>
    </row>
    <row r="2830" ht="12.75">
      <c r="B2830" s="145"/>
    </row>
    <row r="2831" ht="12.75">
      <c r="B2831" s="145"/>
    </row>
    <row r="2832" ht="12.75">
      <c r="B2832" s="145"/>
    </row>
    <row r="2833" ht="12.75">
      <c r="B2833" s="145"/>
    </row>
    <row r="2834" ht="12.75">
      <c r="B2834" s="145"/>
    </row>
    <row r="2835" ht="12.75">
      <c r="B2835" s="145"/>
    </row>
    <row r="2836" ht="12.75">
      <c r="B2836" s="145"/>
    </row>
    <row r="2837" ht="12.75">
      <c r="B2837" s="145"/>
    </row>
    <row r="2838" ht="12.75">
      <c r="B2838" s="145"/>
    </row>
    <row r="2839" ht="12.75">
      <c r="B2839" s="145"/>
    </row>
    <row r="2840" ht="12.75">
      <c r="B2840" s="145"/>
    </row>
    <row r="2841" ht="12.75">
      <c r="B2841" s="145"/>
    </row>
    <row r="2842" ht="12.75">
      <c r="B2842" s="145"/>
    </row>
    <row r="2843" ht="12.75">
      <c r="B2843" s="145"/>
    </row>
    <row r="2844" ht="12.75">
      <c r="B2844" s="145"/>
    </row>
    <row r="2845" ht="12.75">
      <c r="B2845" s="145"/>
    </row>
    <row r="2846" ht="12.75">
      <c r="B2846" s="145"/>
    </row>
    <row r="2847" ht="12.75">
      <c r="B2847" s="145"/>
    </row>
    <row r="2848" ht="12.75">
      <c r="B2848" s="145"/>
    </row>
    <row r="2849" ht="12.75">
      <c r="B2849" s="145"/>
    </row>
    <row r="2850" ht="12.75">
      <c r="B2850" s="145"/>
    </row>
    <row r="2851" ht="12.75">
      <c r="B2851" s="145"/>
    </row>
    <row r="2852" ht="12.75">
      <c r="B2852" s="145"/>
    </row>
    <row r="2853" ht="12.75">
      <c r="B2853" s="145"/>
    </row>
    <row r="2854" ht="12.75">
      <c r="B2854" s="145"/>
    </row>
    <row r="2855" ht="12.75">
      <c r="B2855" s="145"/>
    </row>
    <row r="2856" ht="12.75">
      <c r="B2856" s="145"/>
    </row>
    <row r="2857" ht="12.75">
      <c r="B2857" s="145"/>
    </row>
    <row r="2858" ht="12.75">
      <c r="B2858" s="145"/>
    </row>
    <row r="2859" ht="12.75">
      <c r="B2859" s="145"/>
    </row>
    <row r="2860" ht="12.75">
      <c r="B2860" s="145"/>
    </row>
    <row r="2861" ht="12.75">
      <c r="B2861" s="145"/>
    </row>
    <row r="2862" ht="12.75">
      <c r="B2862" s="145"/>
    </row>
    <row r="2863" ht="12.75">
      <c r="B2863" s="145"/>
    </row>
    <row r="2864" ht="12.75">
      <c r="B2864" s="145"/>
    </row>
    <row r="2865" ht="12.75">
      <c r="B2865" s="145"/>
    </row>
    <row r="2866" ht="12.75">
      <c r="B2866" s="145"/>
    </row>
    <row r="2867" ht="12.75">
      <c r="B2867" s="145"/>
    </row>
    <row r="2868" ht="12.75">
      <c r="B2868" s="145"/>
    </row>
    <row r="2869" ht="12.75">
      <c r="B2869" s="145"/>
    </row>
    <row r="2870" ht="12.75">
      <c r="B2870" s="145"/>
    </row>
    <row r="2871" ht="12.75">
      <c r="B2871" s="145"/>
    </row>
    <row r="2872" ht="12.75">
      <c r="B2872" s="145"/>
    </row>
    <row r="2873" ht="12.75">
      <c r="B2873" s="145"/>
    </row>
    <row r="2874" ht="12.75">
      <c r="B2874" s="145"/>
    </row>
    <row r="2875" ht="12.75">
      <c r="B2875" s="145"/>
    </row>
    <row r="2876" ht="12.75">
      <c r="B2876" s="145"/>
    </row>
    <row r="2877" ht="12.75">
      <c r="B2877" s="145"/>
    </row>
    <row r="2878" ht="12.75">
      <c r="B2878" s="145"/>
    </row>
    <row r="2879" ht="12.75">
      <c r="B2879" s="145"/>
    </row>
    <row r="2880" ht="12.75">
      <c r="B2880" s="145"/>
    </row>
    <row r="2881" ht="12.75">
      <c r="B2881" s="145"/>
    </row>
    <row r="2882" ht="12.75">
      <c r="B2882" s="145"/>
    </row>
    <row r="2883" ht="12.75">
      <c r="B2883" s="145"/>
    </row>
    <row r="2884" ht="12.75">
      <c r="B2884" s="145"/>
    </row>
    <row r="2885" ht="12.75">
      <c r="B2885" s="145"/>
    </row>
    <row r="2886" ht="12.75">
      <c r="B2886" s="145"/>
    </row>
    <row r="2887" ht="12.75">
      <c r="B2887" s="145"/>
    </row>
    <row r="2888" ht="12.75">
      <c r="B2888" s="145"/>
    </row>
    <row r="2889" ht="12.75">
      <c r="B2889" s="145"/>
    </row>
    <row r="2890" ht="12.75">
      <c r="B2890" s="145"/>
    </row>
    <row r="2891" ht="12.75">
      <c r="B2891" s="145"/>
    </row>
    <row r="2892" ht="12.75">
      <c r="B2892" s="145"/>
    </row>
    <row r="2893" ht="12.75">
      <c r="B2893" s="145"/>
    </row>
    <row r="2894" ht="12.75">
      <c r="B2894" s="145"/>
    </row>
    <row r="2895" ht="12.75">
      <c r="B2895" s="145"/>
    </row>
    <row r="2896" ht="12.75">
      <c r="B2896" s="145"/>
    </row>
    <row r="2897" ht="12.75">
      <c r="B2897" s="145"/>
    </row>
    <row r="2898" ht="12.75">
      <c r="B2898" s="145"/>
    </row>
    <row r="2899" ht="12.75">
      <c r="B2899" s="145"/>
    </row>
    <row r="2900" ht="12.75">
      <c r="B2900" s="145"/>
    </row>
    <row r="2901" ht="12.75">
      <c r="B2901" s="145"/>
    </row>
    <row r="2902" ht="12.75">
      <c r="B2902" s="145"/>
    </row>
    <row r="2903" ht="12.75">
      <c r="B2903" s="145"/>
    </row>
    <row r="2904" ht="12.75">
      <c r="B2904" s="145"/>
    </row>
    <row r="2905" ht="12.75">
      <c r="B2905" s="145"/>
    </row>
    <row r="2906" ht="12.75">
      <c r="B2906" s="145"/>
    </row>
    <row r="2907" ht="12.75">
      <c r="B2907" s="145"/>
    </row>
    <row r="2908" ht="12.75">
      <c r="B2908" s="145"/>
    </row>
    <row r="2909" ht="12.75">
      <c r="B2909" s="145"/>
    </row>
    <row r="2910" ht="12.75">
      <c r="B2910" s="145"/>
    </row>
    <row r="2911" ht="12.75">
      <c r="B2911" s="145"/>
    </row>
    <row r="2912" ht="12.75">
      <c r="B2912" s="145"/>
    </row>
    <row r="2913" ht="12.75">
      <c r="B2913" s="145"/>
    </row>
    <row r="2914" ht="12.75">
      <c r="B2914" s="145"/>
    </row>
    <row r="2915" ht="12.75">
      <c r="B2915" s="145"/>
    </row>
    <row r="2916" ht="12.75">
      <c r="B2916" s="145"/>
    </row>
    <row r="2917" ht="12.75">
      <c r="B2917" s="145"/>
    </row>
    <row r="2918" ht="12.75">
      <c r="B2918" s="145"/>
    </row>
    <row r="2919" ht="12.75">
      <c r="B2919" s="145"/>
    </row>
    <row r="2920" ht="12.75">
      <c r="B2920" s="145"/>
    </row>
    <row r="2921" ht="12.75">
      <c r="B2921" s="145"/>
    </row>
    <row r="2922" ht="12.75">
      <c r="B2922" s="145"/>
    </row>
    <row r="2923" ht="12.75">
      <c r="B2923" s="145"/>
    </row>
    <row r="2924" ht="12.75">
      <c r="B2924" s="145"/>
    </row>
    <row r="2925" ht="12.75">
      <c r="B2925" s="145"/>
    </row>
    <row r="2926" ht="12.75">
      <c r="B2926" s="145"/>
    </row>
    <row r="2927" ht="12.75">
      <c r="B2927" s="145"/>
    </row>
    <row r="2928" ht="12.75">
      <c r="B2928" s="145"/>
    </row>
    <row r="2929" ht="12.75">
      <c r="B2929" s="145"/>
    </row>
    <row r="2930" ht="12.75">
      <c r="B2930" s="145"/>
    </row>
    <row r="2931" ht="12.75">
      <c r="B2931" s="145"/>
    </row>
    <row r="2932" ht="12.75">
      <c r="B2932" s="145"/>
    </row>
    <row r="2933" ht="12.75">
      <c r="B2933" s="145"/>
    </row>
    <row r="2934" ht="12.75">
      <c r="B2934" s="145"/>
    </row>
    <row r="2935" ht="12.75">
      <c r="B2935" s="145"/>
    </row>
    <row r="2936" ht="12.75">
      <c r="B2936" s="145"/>
    </row>
    <row r="2937" ht="12.75">
      <c r="B2937" s="145"/>
    </row>
    <row r="2938" ht="12.75">
      <c r="B2938" s="145"/>
    </row>
    <row r="2939" ht="12.75">
      <c r="B2939" s="145"/>
    </row>
    <row r="2940" ht="12.75">
      <c r="B2940" s="145"/>
    </row>
    <row r="2941" ht="12.75">
      <c r="B2941" s="145"/>
    </row>
    <row r="2942" ht="12.75">
      <c r="B2942" s="145"/>
    </row>
    <row r="2943" ht="12.75">
      <c r="B2943" s="145"/>
    </row>
    <row r="2944" ht="12.75">
      <c r="B2944" s="145"/>
    </row>
    <row r="2945" ht="12.75">
      <c r="B2945" s="145"/>
    </row>
    <row r="2946" ht="12.75">
      <c r="B2946" s="145"/>
    </row>
    <row r="2947" ht="12.75">
      <c r="B2947" s="145"/>
    </row>
    <row r="2948" ht="12.75">
      <c r="B2948" s="145"/>
    </row>
    <row r="2949" ht="12.75">
      <c r="B2949" s="145"/>
    </row>
    <row r="2950" ht="12.75">
      <c r="B2950" s="145"/>
    </row>
    <row r="2951" ht="12.75">
      <c r="B2951" s="145"/>
    </row>
    <row r="2952" ht="12.75">
      <c r="B2952" s="145"/>
    </row>
    <row r="2953" ht="12.75">
      <c r="B2953" s="145"/>
    </row>
    <row r="2954" ht="12.75">
      <c r="B2954" s="145"/>
    </row>
    <row r="2955" ht="12.75">
      <c r="B2955" s="145"/>
    </row>
    <row r="2956" ht="12.75">
      <c r="B2956" s="145"/>
    </row>
    <row r="2957" ht="12.75">
      <c r="B2957" s="145"/>
    </row>
    <row r="2958" ht="12.75">
      <c r="B2958" s="145"/>
    </row>
    <row r="2959" ht="12.75">
      <c r="B2959" s="145"/>
    </row>
    <row r="2960" ht="12.75">
      <c r="B2960" s="145"/>
    </row>
    <row r="2961" ht="12.75">
      <c r="B2961" s="145"/>
    </row>
    <row r="2962" ht="12.75">
      <c r="B2962" s="145"/>
    </row>
    <row r="2963" ht="12.75">
      <c r="B2963" s="145"/>
    </row>
    <row r="2964" ht="12.75">
      <c r="B2964" s="145"/>
    </row>
    <row r="2965" ht="12.75">
      <c r="B2965" s="145"/>
    </row>
    <row r="2966" ht="12.75">
      <c r="B2966" s="145"/>
    </row>
    <row r="2967" ht="12.75">
      <c r="B2967" s="145"/>
    </row>
    <row r="2968" ht="12.75">
      <c r="B2968" s="145"/>
    </row>
    <row r="2969" ht="12.75">
      <c r="B2969" s="145"/>
    </row>
    <row r="2970" ht="12.75">
      <c r="B2970" s="145"/>
    </row>
    <row r="2971" ht="12.75">
      <c r="B2971" s="145"/>
    </row>
    <row r="2972" ht="12.75">
      <c r="B2972" s="145"/>
    </row>
    <row r="2973" ht="12.75">
      <c r="B2973" s="145"/>
    </row>
    <row r="2974" ht="12.75">
      <c r="B2974" s="145"/>
    </row>
    <row r="2975" ht="12.75">
      <c r="B2975" s="145"/>
    </row>
    <row r="2976" ht="12.75">
      <c r="B2976" s="145"/>
    </row>
    <row r="2977" ht="12.75">
      <c r="B2977" s="145"/>
    </row>
    <row r="2978" ht="12.75">
      <c r="B2978" s="145"/>
    </row>
    <row r="2979" ht="12.75">
      <c r="B2979" s="145"/>
    </row>
    <row r="2980" ht="12.75">
      <c r="B2980" s="145"/>
    </row>
    <row r="2981" ht="12.75">
      <c r="B2981" s="145"/>
    </row>
    <row r="2982" ht="12.75">
      <c r="B2982" s="145"/>
    </row>
    <row r="2983" ht="12.75">
      <c r="B2983" s="145"/>
    </row>
    <row r="2984" ht="12.75">
      <c r="B2984" s="145"/>
    </row>
    <row r="2985" ht="12.75">
      <c r="B2985" s="145"/>
    </row>
    <row r="2986" ht="12.75">
      <c r="B2986" s="145"/>
    </row>
    <row r="2987" ht="12.75">
      <c r="B2987" s="145"/>
    </row>
    <row r="2988" ht="12.75">
      <c r="B2988" s="145"/>
    </row>
    <row r="2989" ht="12.75">
      <c r="B2989" s="145"/>
    </row>
    <row r="2990" ht="12.75">
      <c r="B2990" s="145"/>
    </row>
    <row r="2991" ht="12.75">
      <c r="B2991" s="145"/>
    </row>
    <row r="2992" ht="12.75">
      <c r="B2992" s="145"/>
    </row>
    <row r="2993" ht="12.75">
      <c r="B2993" s="145"/>
    </row>
    <row r="2994" ht="12.75">
      <c r="B2994" s="145"/>
    </row>
    <row r="2995" ht="12.75">
      <c r="B2995" s="145"/>
    </row>
    <row r="2996" ht="12.75">
      <c r="B2996" s="145"/>
    </row>
    <row r="2997" ht="12.75">
      <c r="B2997" s="145"/>
    </row>
    <row r="2998" ht="12.75">
      <c r="B2998" s="145"/>
    </row>
    <row r="2999" ht="12.75">
      <c r="B2999" s="145"/>
    </row>
    <row r="3000" ht="12.75">
      <c r="B3000" s="145"/>
    </row>
    <row r="3001" ht="12.75">
      <c r="B3001" s="145"/>
    </row>
    <row r="3002" ht="12.75">
      <c r="B3002" s="145"/>
    </row>
    <row r="3003" ht="12.75">
      <c r="B3003" s="145"/>
    </row>
    <row r="3004" ht="12.75">
      <c r="B3004" s="145"/>
    </row>
    <row r="3005" ht="12.75">
      <c r="B3005" s="145"/>
    </row>
    <row r="3006" ht="12.75">
      <c r="B3006" s="145"/>
    </row>
    <row r="3007" ht="12.75">
      <c r="B3007" s="145"/>
    </row>
    <row r="3008" ht="12.75">
      <c r="B3008" s="145"/>
    </row>
    <row r="3009" ht="12.75">
      <c r="B3009" s="145"/>
    </row>
    <row r="3010" ht="12.75">
      <c r="B3010" s="145"/>
    </row>
    <row r="3011" ht="12.75">
      <c r="B3011" s="145"/>
    </row>
    <row r="3012" ht="12.75">
      <c r="B3012" s="145"/>
    </row>
    <row r="3013" ht="12.75">
      <c r="B3013" s="145"/>
    </row>
    <row r="3014" ht="12.75">
      <c r="B3014" s="145"/>
    </row>
    <row r="3015" ht="12.75">
      <c r="B3015" s="145"/>
    </row>
    <row r="3016" ht="12.75">
      <c r="B3016" s="145"/>
    </row>
    <row r="3017" ht="12.75">
      <c r="B3017" s="145"/>
    </row>
    <row r="3018" ht="12.75">
      <c r="B3018" s="145"/>
    </row>
    <row r="3019" ht="12.75">
      <c r="B3019" s="145"/>
    </row>
    <row r="3020" ht="12.75">
      <c r="B3020" s="145"/>
    </row>
    <row r="3021" ht="12.75">
      <c r="B3021" s="145"/>
    </row>
    <row r="3022" ht="12.75">
      <c r="B3022" s="145"/>
    </row>
    <row r="3023" ht="12.75">
      <c r="B3023" s="145"/>
    </row>
    <row r="3024" ht="12.75">
      <c r="B3024" s="145"/>
    </row>
    <row r="3025" ht="12.75">
      <c r="B3025" s="145"/>
    </row>
    <row r="3026" ht="12.75">
      <c r="B3026" s="145"/>
    </row>
    <row r="3027" ht="12.75">
      <c r="B3027" s="145"/>
    </row>
    <row r="3028" ht="12.75">
      <c r="B3028" s="145"/>
    </row>
    <row r="3029" ht="12.75">
      <c r="B3029" s="145"/>
    </row>
    <row r="3030" ht="12.75">
      <c r="B3030" s="145"/>
    </row>
    <row r="3031" ht="12.75">
      <c r="B3031" s="145"/>
    </row>
    <row r="3032" ht="12.75">
      <c r="B3032" s="145"/>
    </row>
    <row r="3033" ht="12.75">
      <c r="B3033" s="145"/>
    </row>
    <row r="3034" ht="12.75">
      <c r="B3034" s="145"/>
    </row>
    <row r="3035" ht="12.75">
      <c r="B3035" s="145"/>
    </row>
    <row r="3036" ht="12.75">
      <c r="B3036" s="145"/>
    </row>
    <row r="3037" ht="12.75">
      <c r="B3037" s="145"/>
    </row>
    <row r="3038" ht="12.75">
      <c r="B3038" s="145"/>
    </row>
    <row r="3039" ht="12.75">
      <c r="B3039" s="145"/>
    </row>
    <row r="3040" ht="12.75">
      <c r="B3040" s="145"/>
    </row>
    <row r="3041" ht="12.75">
      <c r="B3041" s="145"/>
    </row>
    <row r="3042" ht="12.75">
      <c r="B3042" s="145"/>
    </row>
    <row r="3043" ht="12.75">
      <c r="B3043" s="145"/>
    </row>
    <row r="3044" ht="12.75">
      <c r="B3044" s="145"/>
    </row>
    <row r="3045" ht="12.75">
      <c r="B3045" s="145"/>
    </row>
    <row r="3046" ht="12.75">
      <c r="B3046" s="145"/>
    </row>
    <row r="3047" ht="12.75">
      <c r="B3047" s="145"/>
    </row>
    <row r="3048" ht="12.75">
      <c r="B3048" s="145"/>
    </row>
    <row r="3049" ht="12.75">
      <c r="B3049" s="145"/>
    </row>
    <row r="3050" ht="12.75">
      <c r="B3050" s="145"/>
    </row>
    <row r="3051" ht="12.75">
      <c r="B3051" s="145"/>
    </row>
    <row r="3052" ht="12.75">
      <c r="B3052" s="145"/>
    </row>
    <row r="3053" ht="12.75">
      <c r="B3053" s="145"/>
    </row>
    <row r="3054" ht="12.75">
      <c r="B3054" s="145"/>
    </row>
    <row r="3055" ht="12.75">
      <c r="B3055" s="145"/>
    </row>
    <row r="3056" ht="12.75">
      <c r="B3056" s="145"/>
    </row>
    <row r="3057" ht="12.75">
      <c r="B3057" s="145"/>
    </row>
    <row r="3058" ht="12.75">
      <c r="B3058" s="145"/>
    </row>
    <row r="3059" ht="12.75">
      <c r="B3059" s="145"/>
    </row>
    <row r="3060" ht="12.75">
      <c r="B3060" s="145"/>
    </row>
    <row r="3061" ht="12.75">
      <c r="B3061" s="145"/>
    </row>
    <row r="3062" ht="12.75">
      <c r="B3062" s="145"/>
    </row>
    <row r="3063" ht="12.75">
      <c r="B3063" s="145"/>
    </row>
    <row r="3064" ht="12.75">
      <c r="B3064" s="145"/>
    </row>
    <row r="3065" ht="12.75">
      <c r="B3065" s="145"/>
    </row>
    <row r="3066" ht="12.75">
      <c r="B3066" s="145"/>
    </row>
    <row r="3067" ht="12.75">
      <c r="B3067" s="145"/>
    </row>
    <row r="3068" ht="12.75">
      <c r="B3068" s="145"/>
    </row>
    <row r="3069" ht="12.75">
      <c r="B3069" s="145"/>
    </row>
    <row r="3070" ht="12.75">
      <c r="B3070" s="145"/>
    </row>
    <row r="3071" ht="12.75">
      <c r="B3071" s="145"/>
    </row>
    <row r="3072" ht="12.75">
      <c r="B3072" s="145"/>
    </row>
    <row r="3073" ht="12.75">
      <c r="B3073" s="145"/>
    </row>
    <row r="3074" ht="12.75">
      <c r="B3074" s="145"/>
    </row>
    <row r="3075" ht="12.75">
      <c r="B3075" s="145"/>
    </row>
    <row r="3076" ht="12.75">
      <c r="B3076" s="145"/>
    </row>
    <row r="3077" ht="12.75">
      <c r="B3077" s="145"/>
    </row>
    <row r="3078" ht="12.75">
      <c r="B3078" s="145"/>
    </row>
    <row r="3079" ht="12.75">
      <c r="B3079" s="145"/>
    </row>
    <row r="3080" ht="12.75">
      <c r="B3080" s="145"/>
    </row>
    <row r="3081" ht="12.75">
      <c r="B3081" s="145"/>
    </row>
    <row r="3082" ht="12.75">
      <c r="B3082" s="145"/>
    </row>
    <row r="3083" ht="12.75">
      <c r="B3083" s="145"/>
    </row>
    <row r="3084" ht="12.75">
      <c r="B3084" s="145"/>
    </row>
    <row r="3085" ht="12.75">
      <c r="B3085" s="145"/>
    </row>
    <row r="3086" ht="12.75">
      <c r="B3086" s="145"/>
    </row>
    <row r="3087" ht="12.75">
      <c r="B3087" s="145"/>
    </row>
    <row r="3088" ht="12.75">
      <c r="B3088" s="145"/>
    </row>
    <row r="3089" ht="12.75">
      <c r="B3089" s="145"/>
    </row>
    <row r="3090" ht="12.75">
      <c r="B3090" s="145"/>
    </row>
    <row r="3091" ht="12.75">
      <c r="B3091" s="145"/>
    </row>
    <row r="3092" ht="12.75">
      <c r="B3092" s="145"/>
    </row>
    <row r="3093" ht="12.75">
      <c r="B3093" s="145"/>
    </row>
    <row r="3094" ht="12.75">
      <c r="B3094" s="145"/>
    </row>
    <row r="3095" ht="12.75">
      <c r="B3095" s="145"/>
    </row>
    <row r="3096" ht="12.75">
      <c r="B3096" s="145"/>
    </row>
    <row r="3097" ht="12.75">
      <c r="B3097" s="145"/>
    </row>
    <row r="3098" ht="12.75">
      <c r="B3098" s="145"/>
    </row>
    <row r="3099" ht="12.75">
      <c r="B3099" s="145"/>
    </row>
    <row r="3100" ht="12.75">
      <c r="B3100" s="145"/>
    </row>
    <row r="3101" ht="12.75">
      <c r="B3101" s="145"/>
    </row>
    <row r="3102" ht="12.75">
      <c r="B3102" s="145"/>
    </row>
    <row r="3103" ht="12.75">
      <c r="B3103" s="145"/>
    </row>
    <row r="3104" ht="12.75">
      <c r="B3104" s="145"/>
    </row>
    <row r="3105" ht="12.75">
      <c r="B3105" s="145"/>
    </row>
    <row r="3106" ht="12.75">
      <c r="B3106" s="145"/>
    </row>
    <row r="3107" ht="12.75">
      <c r="B3107" s="145"/>
    </row>
    <row r="3108" ht="12.75">
      <c r="B3108" s="145"/>
    </row>
    <row r="3109" ht="12.75">
      <c r="B3109" s="145"/>
    </row>
    <row r="3110" ht="12.75">
      <c r="B3110" s="145"/>
    </row>
    <row r="3111" ht="12.75">
      <c r="B3111" s="145"/>
    </row>
    <row r="3112" ht="12.75">
      <c r="B3112" s="145"/>
    </row>
    <row r="3113" ht="12.75">
      <c r="B3113" s="145"/>
    </row>
    <row r="3114" ht="12.75">
      <c r="B3114" s="145"/>
    </row>
    <row r="3115" ht="12.75">
      <c r="B3115" s="145"/>
    </row>
    <row r="3116" ht="12.75">
      <c r="B3116" s="145"/>
    </row>
    <row r="3117" ht="12.75">
      <c r="B3117" s="145"/>
    </row>
    <row r="3118" ht="12.75">
      <c r="B3118" s="145"/>
    </row>
    <row r="3119" ht="12.75">
      <c r="B3119" s="145"/>
    </row>
    <row r="3120" ht="12.75">
      <c r="B3120" s="145"/>
    </row>
    <row r="3121" ht="12.75">
      <c r="B3121" s="145"/>
    </row>
    <row r="3122" ht="12.75">
      <c r="B3122" s="145"/>
    </row>
    <row r="3123" ht="12.75">
      <c r="B3123" s="145"/>
    </row>
    <row r="3124" ht="12.75">
      <c r="B3124" s="145"/>
    </row>
    <row r="3125" ht="12.75">
      <c r="B3125" s="145"/>
    </row>
    <row r="3126" ht="12.75">
      <c r="B3126" s="145"/>
    </row>
    <row r="3127" ht="12.75">
      <c r="B3127" s="145"/>
    </row>
    <row r="3128" ht="12.75">
      <c r="B3128" s="145"/>
    </row>
    <row r="3129" ht="12.75">
      <c r="B3129" s="145"/>
    </row>
    <row r="3130" ht="12.75">
      <c r="B3130" s="145"/>
    </row>
    <row r="3131" ht="12.75">
      <c r="B3131" s="145"/>
    </row>
    <row r="3132" ht="12.75">
      <c r="B3132" s="145"/>
    </row>
    <row r="3133" ht="12.75">
      <c r="B3133" s="145"/>
    </row>
    <row r="3134" ht="12.75">
      <c r="B3134" s="145"/>
    </row>
    <row r="3135" ht="12.75">
      <c r="B3135" s="145"/>
    </row>
    <row r="3136" ht="12.75">
      <c r="B3136" s="145"/>
    </row>
    <row r="3137" ht="12.75">
      <c r="B3137" s="145"/>
    </row>
    <row r="3138" ht="12.75">
      <c r="B3138" s="145"/>
    </row>
    <row r="3139" ht="12.75">
      <c r="B3139" s="145"/>
    </row>
    <row r="3140" ht="12.75">
      <c r="B3140" s="145"/>
    </row>
    <row r="3141" ht="12.75">
      <c r="B3141" s="145"/>
    </row>
    <row r="3142" ht="12.75">
      <c r="B3142" s="145"/>
    </row>
    <row r="3143" ht="12.75">
      <c r="B3143" s="145"/>
    </row>
    <row r="3144" ht="12.75">
      <c r="B3144" s="145"/>
    </row>
    <row r="3145" ht="12.75">
      <c r="B3145" s="145"/>
    </row>
    <row r="3146" ht="12.75">
      <c r="B3146" s="145"/>
    </row>
    <row r="3147" ht="12.75">
      <c r="B3147" s="145"/>
    </row>
    <row r="3148" ht="12.75">
      <c r="B3148" s="145"/>
    </row>
    <row r="3149" ht="12.75">
      <c r="B3149" s="145"/>
    </row>
    <row r="3150" ht="12.75">
      <c r="B3150" s="145"/>
    </row>
    <row r="3151" ht="12.75">
      <c r="B3151" s="145"/>
    </row>
    <row r="3152" ht="12.75">
      <c r="B3152" s="145"/>
    </row>
    <row r="3153" ht="12.75">
      <c r="B3153" s="145"/>
    </row>
    <row r="3154" ht="12.75">
      <c r="B3154" s="145"/>
    </row>
    <row r="3155" ht="12.75">
      <c r="B3155" s="145"/>
    </row>
    <row r="3156" ht="12.75">
      <c r="B3156" s="145"/>
    </row>
    <row r="3157" ht="12.75">
      <c r="B3157" s="145"/>
    </row>
    <row r="3158" ht="12.75">
      <c r="B3158" s="145"/>
    </row>
    <row r="3159" ht="12.75">
      <c r="B3159" s="145"/>
    </row>
    <row r="3160" ht="12.75">
      <c r="B3160" s="145"/>
    </row>
    <row r="3161" ht="12.75">
      <c r="B3161" s="145"/>
    </row>
    <row r="3162" ht="12.75">
      <c r="B3162" s="145"/>
    </row>
    <row r="3163" ht="12.75">
      <c r="B3163" s="145"/>
    </row>
    <row r="3164" ht="12.75">
      <c r="B3164" s="145"/>
    </row>
    <row r="3165" ht="12.75">
      <c r="B3165" s="145"/>
    </row>
    <row r="3166" ht="12.75">
      <c r="B3166" s="145"/>
    </row>
    <row r="3167" ht="12.75">
      <c r="B3167" s="145"/>
    </row>
    <row r="3168" ht="12.75">
      <c r="B3168" s="145"/>
    </row>
    <row r="3169" ht="12.75">
      <c r="B3169" s="145"/>
    </row>
    <row r="3170" ht="12.75">
      <c r="B3170" s="145"/>
    </row>
    <row r="3171" ht="12.75">
      <c r="B3171" s="145"/>
    </row>
    <row r="3172" ht="12.75">
      <c r="B3172" s="145"/>
    </row>
    <row r="3173" ht="12.75">
      <c r="B3173" s="145"/>
    </row>
    <row r="3174" ht="12.75">
      <c r="B3174" s="145"/>
    </row>
    <row r="3175" ht="12.75">
      <c r="B3175" s="145"/>
    </row>
    <row r="3176" ht="12.75">
      <c r="B3176" s="145"/>
    </row>
    <row r="3177" ht="12.75">
      <c r="B3177" s="145"/>
    </row>
    <row r="3178" ht="12.75">
      <c r="B3178" s="145"/>
    </row>
    <row r="3179" ht="12.75">
      <c r="B3179" s="145"/>
    </row>
    <row r="3180" ht="12.75">
      <c r="B3180" s="145"/>
    </row>
    <row r="3181" ht="12.75">
      <c r="B3181" s="145"/>
    </row>
    <row r="3182" ht="12.75">
      <c r="B3182" s="145"/>
    </row>
    <row r="3183" ht="12.75">
      <c r="B3183" s="145"/>
    </row>
    <row r="3184" ht="12.75">
      <c r="B3184" s="145"/>
    </row>
    <row r="3185" ht="12.75">
      <c r="B3185" s="145"/>
    </row>
    <row r="3186" ht="12.75">
      <c r="B3186" s="145"/>
    </row>
    <row r="3187" ht="12.75">
      <c r="B3187" s="145"/>
    </row>
    <row r="3188" ht="12.75">
      <c r="B3188" s="145"/>
    </row>
    <row r="3189" ht="12.75">
      <c r="B3189" s="145"/>
    </row>
    <row r="3190" ht="12.75">
      <c r="B3190" s="145"/>
    </row>
    <row r="3191" ht="12.75">
      <c r="B3191" s="145"/>
    </row>
    <row r="3192" ht="12.75">
      <c r="B3192" s="145"/>
    </row>
    <row r="3193" ht="12.75">
      <c r="B3193" s="145"/>
    </row>
    <row r="3194" ht="12.75">
      <c r="B3194" s="145"/>
    </row>
    <row r="3195" ht="12.75">
      <c r="B3195" s="145"/>
    </row>
    <row r="3196" ht="12.75">
      <c r="B3196" s="145"/>
    </row>
    <row r="3197" ht="12.75">
      <c r="B3197" s="145"/>
    </row>
    <row r="3198" ht="12.75">
      <c r="B3198" s="145"/>
    </row>
    <row r="3199" ht="12.75">
      <c r="B3199" s="145"/>
    </row>
    <row r="3200" ht="12.75">
      <c r="B3200" s="145"/>
    </row>
    <row r="3201" ht="12.75">
      <c r="B3201" s="145"/>
    </row>
    <row r="3202" ht="12.75">
      <c r="B3202" s="145"/>
    </row>
    <row r="3203" ht="12.75">
      <c r="B3203" s="145"/>
    </row>
    <row r="3204" ht="12.75">
      <c r="B3204" s="145"/>
    </row>
    <row r="3205" ht="12.75">
      <c r="B3205" s="145"/>
    </row>
    <row r="3206" ht="12.75">
      <c r="B3206" s="145"/>
    </row>
    <row r="3207" ht="12.75">
      <c r="B3207" s="145"/>
    </row>
    <row r="3208" ht="12.75">
      <c r="B3208" s="145"/>
    </row>
    <row r="3209" ht="12.75">
      <c r="B3209" s="145"/>
    </row>
    <row r="3210" ht="12.75">
      <c r="B3210" s="145"/>
    </row>
    <row r="3211" ht="12.75">
      <c r="B3211" s="145"/>
    </row>
    <row r="3212" ht="12.75">
      <c r="B3212" s="145"/>
    </row>
    <row r="3213" ht="12.75">
      <c r="B3213" s="145"/>
    </row>
    <row r="3214" ht="12.75">
      <c r="B3214" s="145"/>
    </row>
    <row r="3215" ht="12.75">
      <c r="B3215" s="145"/>
    </row>
    <row r="3216" ht="12.75">
      <c r="B3216" s="145"/>
    </row>
    <row r="3217" ht="12.75">
      <c r="B3217" s="145"/>
    </row>
    <row r="3218" ht="12.75">
      <c r="B3218" s="145"/>
    </row>
    <row r="3219" ht="12.75">
      <c r="B3219" s="145"/>
    </row>
    <row r="3220" ht="12.75">
      <c r="B3220" s="145"/>
    </row>
    <row r="3221" ht="12.75">
      <c r="B3221" s="145"/>
    </row>
    <row r="3222" ht="12.75">
      <c r="B3222" s="145"/>
    </row>
    <row r="3223" ht="12.75">
      <c r="B3223" s="145"/>
    </row>
    <row r="3224" ht="12.75">
      <c r="B3224" s="145"/>
    </row>
    <row r="3225" ht="12.75">
      <c r="B3225" s="145"/>
    </row>
    <row r="3226" ht="12.75">
      <c r="B3226" s="145"/>
    </row>
    <row r="3227" ht="12.75">
      <c r="B3227" s="145"/>
    </row>
    <row r="3228" ht="12.75">
      <c r="B3228" s="145"/>
    </row>
    <row r="3229" ht="12.75">
      <c r="B3229" s="145"/>
    </row>
    <row r="3230" ht="12.75">
      <c r="B3230" s="145"/>
    </row>
    <row r="3231" ht="12.75">
      <c r="B3231" s="145"/>
    </row>
    <row r="3232" ht="12.75">
      <c r="B3232" s="145"/>
    </row>
    <row r="3233" ht="12.75">
      <c r="B3233" s="145"/>
    </row>
    <row r="3234" ht="12.75">
      <c r="B3234" s="145"/>
    </row>
    <row r="3235" ht="12.75">
      <c r="B3235" s="145"/>
    </row>
    <row r="3236" ht="12.75">
      <c r="B3236" s="145"/>
    </row>
    <row r="3237" ht="12.75">
      <c r="B3237" s="145"/>
    </row>
    <row r="3238" ht="12.75">
      <c r="B3238" s="145"/>
    </row>
    <row r="3239" ht="12.75">
      <c r="B3239" s="145"/>
    </row>
    <row r="3240" ht="12.75">
      <c r="B3240" s="145"/>
    </row>
    <row r="3241" ht="12.75">
      <c r="B3241" s="145"/>
    </row>
    <row r="3242" ht="12.75">
      <c r="B3242" s="145"/>
    </row>
    <row r="3243" ht="12.75">
      <c r="B3243" s="145"/>
    </row>
    <row r="3244" ht="12.75">
      <c r="B3244" s="145"/>
    </row>
    <row r="3245" ht="12.75">
      <c r="B3245" s="145"/>
    </row>
    <row r="3246" ht="12.75">
      <c r="B3246" s="145"/>
    </row>
    <row r="3247" ht="12.75">
      <c r="B3247" s="145"/>
    </row>
    <row r="3248" ht="12.75">
      <c r="B3248" s="145"/>
    </row>
    <row r="3249" ht="12.75">
      <c r="B3249" s="145"/>
    </row>
    <row r="3250" ht="12.75">
      <c r="B3250" s="145"/>
    </row>
    <row r="3251" ht="12.75">
      <c r="B3251" s="145"/>
    </row>
    <row r="3252" ht="12.75">
      <c r="B3252" s="145"/>
    </row>
    <row r="3253" ht="12.75">
      <c r="B3253" s="145"/>
    </row>
    <row r="3254" ht="12.75">
      <c r="B3254" s="145"/>
    </row>
    <row r="3255" ht="12.75">
      <c r="B3255" s="145"/>
    </row>
    <row r="3256" ht="12.75">
      <c r="B3256" s="145"/>
    </row>
    <row r="3257" ht="12.75">
      <c r="B3257" s="145"/>
    </row>
    <row r="3258" ht="12.75">
      <c r="B3258" s="145"/>
    </row>
    <row r="3259" ht="12.75">
      <c r="B3259" s="145"/>
    </row>
    <row r="3260" ht="12.75">
      <c r="B3260" s="145"/>
    </row>
    <row r="3261" ht="12.75">
      <c r="B3261" s="145"/>
    </row>
    <row r="3262" ht="12.75">
      <c r="B3262" s="145"/>
    </row>
    <row r="3263" ht="12.75">
      <c r="B3263" s="145"/>
    </row>
    <row r="3264" ht="12.75">
      <c r="B3264" s="145"/>
    </row>
    <row r="3265" ht="12.75">
      <c r="B3265" s="145"/>
    </row>
    <row r="3266" ht="12.75">
      <c r="B3266" s="145"/>
    </row>
    <row r="3267" ht="12.75">
      <c r="B3267" s="145"/>
    </row>
    <row r="3268" ht="12.75">
      <c r="B3268" s="145"/>
    </row>
    <row r="3269" ht="12.75">
      <c r="B3269" s="145"/>
    </row>
    <row r="3270" ht="12.75">
      <c r="B3270" s="145"/>
    </row>
    <row r="3271" ht="12.75">
      <c r="B3271" s="145"/>
    </row>
    <row r="3272" ht="12.75">
      <c r="B3272" s="145"/>
    </row>
    <row r="3273" ht="12.75">
      <c r="B3273" s="145"/>
    </row>
    <row r="3274" ht="12.75">
      <c r="B3274" s="145"/>
    </row>
    <row r="3275" ht="12.75">
      <c r="B3275" s="145"/>
    </row>
    <row r="3276" ht="12.75">
      <c r="B3276" s="145"/>
    </row>
    <row r="3277" ht="12.75">
      <c r="B3277" s="145"/>
    </row>
    <row r="3278" ht="12.75">
      <c r="B3278" s="145"/>
    </row>
    <row r="3279" ht="12.75">
      <c r="B3279" s="145"/>
    </row>
    <row r="3280" ht="12.75">
      <c r="B3280" s="145"/>
    </row>
    <row r="3281" ht="12.75">
      <c r="B3281" s="145"/>
    </row>
    <row r="3282" ht="12.75">
      <c r="B3282" s="145"/>
    </row>
    <row r="3283" ht="12.75">
      <c r="B3283" s="145"/>
    </row>
    <row r="3284" ht="12.75">
      <c r="B3284" s="145"/>
    </row>
    <row r="3285" ht="12.75">
      <c r="B3285" s="145"/>
    </row>
    <row r="3286" ht="12.75">
      <c r="B3286" s="145"/>
    </row>
    <row r="3287" ht="12.75">
      <c r="B3287" s="145"/>
    </row>
    <row r="3288" ht="12.75">
      <c r="B3288" s="145"/>
    </row>
    <row r="3289" ht="12.75">
      <c r="B3289" s="145"/>
    </row>
    <row r="3290" ht="12.75">
      <c r="B3290" s="145"/>
    </row>
    <row r="3291" ht="12.75">
      <c r="B3291" s="145"/>
    </row>
    <row r="3292" ht="12.75">
      <c r="B3292" s="145"/>
    </row>
    <row r="3293" ht="12.75">
      <c r="B3293" s="145"/>
    </row>
    <row r="3294" ht="12.75">
      <c r="B3294" s="145"/>
    </row>
    <row r="3295" ht="12.75">
      <c r="B3295" s="145"/>
    </row>
    <row r="3296" ht="12.75">
      <c r="B3296" s="145"/>
    </row>
    <row r="3297" ht="12.75">
      <c r="B3297" s="145"/>
    </row>
    <row r="3298" ht="12.75">
      <c r="B3298" s="145"/>
    </row>
    <row r="3299" ht="12.75">
      <c r="B3299" s="145"/>
    </row>
    <row r="3300" ht="12.75">
      <c r="B3300" s="145"/>
    </row>
    <row r="3301" ht="12.75">
      <c r="B3301" s="145"/>
    </row>
    <row r="3302" ht="12.75">
      <c r="B3302" s="145"/>
    </row>
    <row r="3303" ht="12.75">
      <c r="B3303" s="145"/>
    </row>
    <row r="3304" ht="12.75">
      <c r="B3304" s="145"/>
    </row>
    <row r="3305" ht="12.75">
      <c r="B3305" s="145"/>
    </row>
    <row r="3306" ht="12.75">
      <c r="B3306" s="145"/>
    </row>
    <row r="3307" ht="12.75">
      <c r="B3307" s="145"/>
    </row>
    <row r="3308" ht="12.75">
      <c r="B3308" s="145"/>
    </row>
    <row r="3309" ht="12.75">
      <c r="B3309" s="145"/>
    </row>
    <row r="3310" ht="12.75">
      <c r="B3310" s="145"/>
    </row>
    <row r="3311" ht="12.75">
      <c r="B3311" s="145"/>
    </row>
    <row r="3312" ht="12.75">
      <c r="B3312" s="145"/>
    </row>
    <row r="3313" ht="12.75">
      <c r="B3313" s="145"/>
    </row>
    <row r="3314" ht="12.75">
      <c r="B3314" s="145"/>
    </row>
    <row r="3315" ht="12.75">
      <c r="B3315" s="145"/>
    </row>
    <row r="3316" ht="12.75">
      <c r="B3316" s="145"/>
    </row>
    <row r="3317" ht="12.75">
      <c r="B3317" s="145"/>
    </row>
    <row r="3318" ht="12.75">
      <c r="B3318" s="145"/>
    </row>
    <row r="3319" ht="12.75">
      <c r="B3319" s="145"/>
    </row>
    <row r="3320" ht="12.75">
      <c r="B3320" s="145"/>
    </row>
    <row r="3321" ht="12.75">
      <c r="B3321" s="145"/>
    </row>
    <row r="3322" ht="12.75">
      <c r="B3322" s="145"/>
    </row>
    <row r="3323" ht="12.75">
      <c r="B3323" s="145"/>
    </row>
    <row r="3324" ht="12.75">
      <c r="B3324" s="145"/>
    </row>
    <row r="3325" ht="12.75">
      <c r="B3325" s="145"/>
    </row>
    <row r="3326" ht="12.75">
      <c r="B3326" s="145"/>
    </row>
    <row r="3327" ht="12.75">
      <c r="B3327" s="145"/>
    </row>
    <row r="3328" ht="12.75">
      <c r="B3328" s="145"/>
    </row>
    <row r="3329" ht="12.75">
      <c r="B3329" s="145"/>
    </row>
    <row r="3330" ht="12.75">
      <c r="B3330" s="145"/>
    </row>
    <row r="3331" ht="12.75">
      <c r="B3331" s="145"/>
    </row>
    <row r="3332" ht="12.75">
      <c r="B3332" s="145"/>
    </row>
    <row r="3333" ht="12.75">
      <c r="B3333" s="145"/>
    </row>
    <row r="3334" ht="12.75">
      <c r="B3334" s="145"/>
    </row>
    <row r="3335" ht="12.75">
      <c r="B3335" s="145"/>
    </row>
    <row r="3336" ht="12.75">
      <c r="B3336" s="145"/>
    </row>
    <row r="3337" ht="12.75">
      <c r="B3337" s="145"/>
    </row>
    <row r="3338" ht="12.75">
      <c r="B3338" s="145"/>
    </row>
    <row r="3339" ht="12.75">
      <c r="B3339" s="145"/>
    </row>
    <row r="3340" ht="12.75">
      <c r="B3340" s="145"/>
    </row>
    <row r="3341" ht="12.75">
      <c r="B3341" s="145"/>
    </row>
    <row r="3342" ht="12.75">
      <c r="B3342" s="145"/>
    </row>
    <row r="3343" ht="12.75">
      <c r="B3343" s="145"/>
    </row>
    <row r="3344" ht="12.75">
      <c r="B3344" s="145"/>
    </row>
    <row r="3345" ht="12.75">
      <c r="B3345" s="145"/>
    </row>
    <row r="3346" ht="12.75">
      <c r="B3346" s="145"/>
    </row>
    <row r="3347" ht="12.75">
      <c r="B3347" s="145"/>
    </row>
    <row r="3348" ht="12.75">
      <c r="B3348" s="145"/>
    </row>
    <row r="3349" ht="12.75">
      <c r="B3349" s="145"/>
    </row>
    <row r="3350" ht="12.75">
      <c r="B3350" s="145"/>
    </row>
    <row r="3351" ht="12.75">
      <c r="B3351" s="145"/>
    </row>
    <row r="3352" ht="12.75">
      <c r="B3352" s="145"/>
    </row>
    <row r="3353" ht="12.75">
      <c r="B3353" s="145"/>
    </row>
    <row r="3354" ht="12.75">
      <c r="B3354" s="145"/>
    </row>
    <row r="3355" ht="12.75">
      <c r="B3355" s="145"/>
    </row>
    <row r="3356" ht="12.75">
      <c r="B3356" s="145"/>
    </row>
    <row r="3357" ht="12.75">
      <c r="B3357" s="145"/>
    </row>
    <row r="3358" ht="12.75">
      <c r="B3358" s="145"/>
    </row>
    <row r="3359" ht="12.75">
      <c r="B3359" s="145"/>
    </row>
    <row r="3360" ht="12.75">
      <c r="B3360" s="145"/>
    </row>
    <row r="3361" ht="12.75">
      <c r="B3361" s="145"/>
    </row>
    <row r="3362" ht="12.75">
      <c r="B3362" s="145"/>
    </row>
    <row r="3363" ht="12.75">
      <c r="B3363" s="145"/>
    </row>
    <row r="3364" ht="12.75">
      <c r="B3364" s="145"/>
    </row>
    <row r="3365" ht="12.75">
      <c r="B3365" s="145"/>
    </row>
    <row r="3366" ht="12.75">
      <c r="B3366" s="145"/>
    </row>
    <row r="3367" ht="12.75">
      <c r="B3367" s="145"/>
    </row>
    <row r="3368" ht="12.75">
      <c r="B3368" s="145"/>
    </row>
    <row r="3369" ht="12.75">
      <c r="B3369" s="145"/>
    </row>
    <row r="3370" ht="12.75">
      <c r="B3370" s="145"/>
    </row>
    <row r="3371" ht="12.75">
      <c r="B3371" s="145"/>
    </row>
    <row r="3372" ht="12.75">
      <c r="B3372" s="145"/>
    </row>
    <row r="3373" ht="12.75">
      <c r="B3373" s="145"/>
    </row>
    <row r="3374" ht="12.75">
      <c r="B3374" s="145"/>
    </row>
    <row r="3375" ht="12.75">
      <c r="B3375" s="145"/>
    </row>
    <row r="3376" ht="12.75">
      <c r="B3376" s="145"/>
    </row>
    <row r="3377" ht="12.75">
      <c r="B3377" s="145"/>
    </row>
    <row r="3378" ht="12.75">
      <c r="B3378" s="145"/>
    </row>
    <row r="3379" ht="12.75">
      <c r="B3379" s="145"/>
    </row>
    <row r="3380" ht="12.75">
      <c r="B3380" s="145"/>
    </row>
    <row r="3381" ht="12.75">
      <c r="B3381" s="145"/>
    </row>
    <row r="3382" ht="12.75">
      <c r="B3382" s="145"/>
    </row>
    <row r="3383" ht="12.75">
      <c r="B3383" s="145"/>
    </row>
    <row r="3384" ht="12.75">
      <c r="B3384" s="145"/>
    </row>
    <row r="3385" ht="12.75">
      <c r="B3385" s="145"/>
    </row>
    <row r="3386" ht="12.75">
      <c r="B3386" s="145"/>
    </row>
    <row r="3387" ht="12.75">
      <c r="B3387" s="145"/>
    </row>
    <row r="3388" ht="12.75">
      <c r="B3388" s="145"/>
    </row>
    <row r="3389" ht="12.75">
      <c r="B3389" s="145"/>
    </row>
    <row r="3390" ht="12.75">
      <c r="B3390" s="145"/>
    </row>
    <row r="3391" ht="12.75">
      <c r="B3391" s="145"/>
    </row>
    <row r="3392" ht="12.75">
      <c r="B3392" s="145"/>
    </row>
    <row r="3393" ht="12.75">
      <c r="B3393" s="145"/>
    </row>
    <row r="3394" ht="12.75">
      <c r="B3394" s="145"/>
    </row>
    <row r="3395" ht="12.75">
      <c r="B3395" s="145"/>
    </row>
    <row r="3396" ht="12.75">
      <c r="B3396" s="145"/>
    </row>
    <row r="3397" ht="12.75">
      <c r="B3397" s="145"/>
    </row>
    <row r="3398" ht="12.75">
      <c r="B3398" s="145"/>
    </row>
    <row r="3399" ht="12.75">
      <c r="B3399" s="145"/>
    </row>
    <row r="3400" ht="12.75">
      <c r="B3400" s="145"/>
    </row>
    <row r="3401" ht="12.75">
      <c r="B3401" s="145"/>
    </row>
    <row r="3402" ht="12.75">
      <c r="B3402" s="145"/>
    </row>
    <row r="3403" ht="12.75">
      <c r="B3403" s="145"/>
    </row>
    <row r="3404" ht="12.75">
      <c r="B3404" s="145"/>
    </row>
    <row r="3405" ht="12.75">
      <c r="B3405" s="145"/>
    </row>
    <row r="3406" ht="12.75">
      <c r="B3406" s="145"/>
    </row>
    <row r="3407" ht="12.75">
      <c r="B3407" s="145"/>
    </row>
    <row r="3408" ht="12.75">
      <c r="B3408" s="145"/>
    </row>
    <row r="3409" ht="12.75">
      <c r="B3409" s="145"/>
    </row>
    <row r="3410" ht="12.75">
      <c r="B3410" s="145"/>
    </row>
    <row r="3411" ht="12.75">
      <c r="B3411" s="145"/>
    </row>
    <row r="3412" ht="12.75">
      <c r="B3412" s="145"/>
    </row>
    <row r="3413" ht="12.75">
      <c r="B3413" s="145"/>
    </row>
    <row r="3414" ht="12.75">
      <c r="B3414" s="145"/>
    </row>
    <row r="3415" ht="12.75">
      <c r="B3415" s="145"/>
    </row>
    <row r="3416" ht="12.75">
      <c r="B3416" s="145"/>
    </row>
    <row r="3417" ht="12.75">
      <c r="B3417" s="145"/>
    </row>
    <row r="3418" ht="12.75">
      <c r="B3418" s="145"/>
    </row>
    <row r="3419" ht="12.75">
      <c r="B3419" s="145"/>
    </row>
    <row r="3420" ht="12.75">
      <c r="B3420" s="145"/>
    </row>
    <row r="3421" ht="12.75">
      <c r="B3421" s="145"/>
    </row>
    <row r="3422" ht="12.75">
      <c r="B3422" s="145"/>
    </row>
    <row r="3423" ht="12.75">
      <c r="B3423" s="145"/>
    </row>
    <row r="3424" ht="12.75">
      <c r="B3424" s="145"/>
    </row>
    <row r="3425" ht="12.75">
      <c r="B3425" s="145"/>
    </row>
    <row r="3426" ht="12.75">
      <c r="B3426" s="145"/>
    </row>
    <row r="3427" ht="12.75">
      <c r="B3427" s="145"/>
    </row>
    <row r="3428" ht="12.75">
      <c r="B3428" s="145"/>
    </row>
    <row r="3429" ht="12.75">
      <c r="B3429" s="145"/>
    </row>
    <row r="3430" ht="12.75">
      <c r="B3430" s="145"/>
    </row>
    <row r="3431" ht="12.75">
      <c r="B3431" s="145"/>
    </row>
    <row r="3432" ht="12.75">
      <c r="B3432" s="145"/>
    </row>
    <row r="3433" ht="12.75">
      <c r="B3433" s="145"/>
    </row>
    <row r="3434" ht="12.75">
      <c r="B3434" s="145"/>
    </row>
    <row r="3435" ht="12.75">
      <c r="B3435" s="145"/>
    </row>
    <row r="3436" ht="12.75">
      <c r="B3436" s="145"/>
    </row>
    <row r="3437" ht="12.75">
      <c r="B3437" s="145"/>
    </row>
    <row r="3438" ht="12.75">
      <c r="B3438" s="145"/>
    </row>
    <row r="3439" ht="12.75">
      <c r="B3439" s="145"/>
    </row>
    <row r="3440" ht="12.75">
      <c r="B3440" s="145"/>
    </row>
    <row r="3441" ht="12.75">
      <c r="B3441" s="145"/>
    </row>
    <row r="3442" ht="12.75">
      <c r="B3442" s="145"/>
    </row>
    <row r="3443" ht="12.75">
      <c r="B3443" s="145"/>
    </row>
    <row r="3444" ht="12.75">
      <c r="B3444" s="145"/>
    </row>
    <row r="3445" ht="12.75">
      <c r="B3445" s="145"/>
    </row>
    <row r="3446" ht="12.75">
      <c r="B3446" s="145"/>
    </row>
    <row r="3447" ht="12.75">
      <c r="B3447" s="145"/>
    </row>
    <row r="3448" ht="12.75">
      <c r="B3448" s="145"/>
    </row>
    <row r="3449" ht="12.75">
      <c r="B3449" s="145"/>
    </row>
    <row r="3450" ht="12.75">
      <c r="B3450" s="145"/>
    </row>
    <row r="3451" ht="12.75">
      <c r="B3451" s="145"/>
    </row>
    <row r="3452" ht="12.75">
      <c r="B3452" s="145"/>
    </row>
    <row r="3453" ht="12.75">
      <c r="B3453" s="145"/>
    </row>
    <row r="3454" ht="12.75">
      <c r="B3454" s="145"/>
    </row>
    <row r="3455" ht="12.75">
      <c r="B3455" s="145"/>
    </row>
    <row r="3456" ht="12.75">
      <c r="B3456" s="145"/>
    </row>
    <row r="3457" ht="12.75">
      <c r="B3457" s="145"/>
    </row>
    <row r="3458" ht="12.75">
      <c r="B3458" s="145"/>
    </row>
    <row r="3459" ht="12.75">
      <c r="B3459" s="145"/>
    </row>
    <row r="3460" ht="12.75">
      <c r="B3460" s="145"/>
    </row>
    <row r="3461" ht="12.75">
      <c r="B3461" s="145"/>
    </row>
    <row r="3462" ht="12.75">
      <c r="B3462" s="145"/>
    </row>
    <row r="3463" ht="12.75">
      <c r="B3463" s="145"/>
    </row>
    <row r="3464" ht="12.75">
      <c r="B3464" s="145"/>
    </row>
    <row r="3465" ht="12.75">
      <c r="B3465" s="145"/>
    </row>
    <row r="3466" ht="12.75">
      <c r="B3466" s="145"/>
    </row>
    <row r="3467" ht="12.75">
      <c r="B3467" s="145"/>
    </row>
    <row r="3468" ht="12.75">
      <c r="B3468" s="145"/>
    </row>
    <row r="3469" ht="12.75">
      <c r="B3469" s="145"/>
    </row>
    <row r="3470" ht="12.75">
      <c r="B3470" s="145"/>
    </row>
    <row r="3471" ht="12.75">
      <c r="B3471" s="145"/>
    </row>
    <row r="3472" ht="12.75">
      <c r="B3472" s="145"/>
    </row>
    <row r="3473" ht="12.75">
      <c r="B3473" s="145"/>
    </row>
    <row r="3474" ht="12.75">
      <c r="B3474" s="145"/>
    </row>
    <row r="3475" ht="12.75">
      <c r="B3475" s="145"/>
    </row>
    <row r="3476" ht="12.75">
      <c r="B3476" s="145"/>
    </row>
    <row r="3477" ht="12.75">
      <c r="B3477" s="145"/>
    </row>
    <row r="3478" ht="12.75">
      <c r="B3478" s="145"/>
    </row>
    <row r="3479" ht="12.75">
      <c r="B3479" s="145"/>
    </row>
    <row r="3480" ht="12.75">
      <c r="B3480" s="145"/>
    </row>
    <row r="3481" ht="12.75">
      <c r="B3481" s="145"/>
    </row>
    <row r="3482" ht="12.75">
      <c r="B3482" s="145"/>
    </row>
    <row r="3483" ht="12.75">
      <c r="B3483" s="145"/>
    </row>
    <row r="3484" ht="12.75">
      <c r="B3484" s="145"/>
    </row>
    <row r="3485" ht="12.75">
      <c r="B3485" s="145"/>
    </row>
    <row r="3486" ht="12.75">
      <c r="B3486" s="145"/>
    </row>
    <row r="3487" ht="12.75">
      <c r="B3487" s="145"/>
    </row>
    <row r="3488" ht="12.75">
      <c r="B3488" s="145"/>
    </row>
    <row r="3489" ht="12.75">
      <c r="B3489" s="145"/>
    </row>
    <row r="3490" ht="12.75">
      <c r="B3490" s="145"/>
    </row>
    <row r="3491" ht="12.75">
      <c r="B3491" s="145"/>
    </row>
    <row r="3492" ht="12.75">
      <c r="B3492" s="145"/>
    </row>
    <row r="3493" ht="12.75">
      <c r="B3493" s="145"/>
    </row>
    <row r="3494" ht="12.75">
      <c r="B3494" s="145"/>
    </row>
    <row r="3495" ht="12.75">
      <c r="B3495" s="145"/>
    </row>
    <row r="3496" ht="12.75">
      <c r="B3496" s="145"/>
    </row>
    <row r="3497" ht="12.75">
      <c r="B3497" s="145"/>
    </row>
    <row r="3498" ht="12.75">
      <c r="B3498" s="145"/>
    </row>
    <row r="3499" ht="12.75">
      <c r="B3499" s="145"/>
    </row>
    <row r="3500" ht="12.75">
      <c r="B3500" s="145"/>
    </row>
    <row r="3501" ht="12.75">
      <c r="B3501" s="145"/>
    </row>
    <row r="3502" ht="12.75">
      <c r="B3502" s="145"/>
    </row>
    <row r="3503" ht="12.75">
      <c r="B3503" s="145"/>
    </row>
    <row r="3504" ht="12.75">
      <c r="B3504" s="145"/>
    </row>
    <row r="3505" ht="12.75">
      <c r="B3505" s="145"/>
    </row>
    <row r="3506" ht="12.75">
      <c r="B3506" s="145"/>
    </row>
    <row r="3507" ht="12.75">
      <c r="B3507" s="145"/>
    </row>
    <row r="3508" ht="12.75">
      <c r="B3508" s="145"/>
    </row>
    <row r="3509" ht="12.75">
      <c r="B3509" s="145"/>
    </row>
    <row r="3510" ht="12.75">
      <c r="B3510" s="145"/>
    </row>
    <row r="3511" ht="12.75">
      <c r="B3511" s="145"/>
    </row>
    <row r="3512" ht="12.75">
      <c r="B3512" s="145"/>
    </row>
    <row r="3513" ht="12.75">
      <c r="B3513" s="145"/>
    </row>
    <row r="3514" ht="12.75">
      <c r="B3514" s="145"/>
    </row>
    <row r="3515" ht="12.75">
      <c r="B3515" s="145"/>
    </row>
    <row r="3516" ht="12.75">
      <c r="B3516" s="145"/>
    </row>
    <row r="3517" ht="12.75">
      <c r="B3517" s="145"/>
    </row>
    <row r="3518" ht="12.75">
      <c r="B3518" s="145"/>
    </row>
    <row r="3519" ht="12.75">
      <c r="B3519" s="145"/>
    </row>
    <row r="3520" ht="12.75">
      <c r="B3520" s="145"/>
    </row>
    <row r="3521" ht="12.75">
      <c r="B3521" s="145"/>
    </row>
    <row r="3522" ht="12.75">
      <c r="B3522" s="145"/>
    </row>
    <row r="3523" ht="12.75">
      <c r="B3523" s="145"/>
    </row>
    <row r="3524" ht="12.75">
      <c r="B3524" s="145"/>
    </row>
    <row r="3525" ht="12.75">
      <c r="B3525" s="145"/>
    </row>
    <row r="3526" ht="12.75">
      <c r="B3526" s="145"/>
    </row>
    <row r="3527" ht="12.75">
      <c r="B3527" s="145"/>
    </row>
    <row r="3528" ht="12.75">
      <c r="B3528" s="145"/>
    </row>
    <row r="3529" ht="12.75">
      <c r="B3529" s="145"/>
    </row>
    <row r="3530" ht="12.75">
      <c r="B3530" s="145"/>
    </row>
    <row r="3531" ht="12.75">
      <c r="B3531" s="145"/>
    </row>
    <row r="3532" ht="12.75">
      <c r="B3532" s="145"/>
    </row>
    <row r="3533" ht="12.75">
      <c r="B3533" s="145"/>
    </row>
    <row r="3534" ht="12.75">
      <c r="B3534" s="145"/>
    </row>
    <row r="3535" ht="12.75">
      <c r="B3535" s="145"/>
    </row>
    <row r="3536" ht="12.75">
      <c r="B3536" s="145"/>
    </row>
    <row r="3537" ht="12.75">
      <c r="B3537" s="145"/>
    </row>
    <row r="3538" ht="12.75">
      <c r="B3538" s="145"/>
    </row>
    <row r="3539" ht="12.75">
      <c r="B3539" s="145"/>
    </row>
    <row r="3540" ht="12.75">
      <c r="B3540" s="145"/>
    </row>
    <row r="3541" ht="12.75">
      <c r="B3541" s="145"/>
    </row>
    <row r="3542" ht="12.75">
      <c r="B3542" s="145"/>
    </row>
    <row r="3543" ht="12.75">
      <c r="B3543" s="145"/>
    </row>
    <row r="3544" ht="12.75">
      <c r="B3544" s="145"/>
    </row>
    <row r="3545" ht="12.75">
      <c r="B3545" s="145"/>
    </row>
    <row r="3546" ht="12.75">
      <c r="B3546" s="145"/>
    </row>
    <row r="3547" ht="12.75">
      <c r="B3547" s="145"/>
    </row>
    <row r="3548" ht="12.75">
      <c r="B3548" s="145"/>
    </row>
    <row r="3549" ht="12.75">
      <c r="B3549" s="145"/>
    </row>
    <row r="3550" ht="12.75">
      <c r="B3550" s="145"/>
    </row>
    <row r="3551" ht="12.75">
      <c r="B3551" s="145"/>
    </row>
    <row r="3552" ht="12.75">
      <c r="B3552" s="145"/>
    </row>
    <row r="3553" ht="12.75">
      <c r="B3553" s="145"/>
    </row>
    <row r="3554" ht="12.75">
      <c r="B3554" s="145"/>
    </row>
    <row r="3555" ht="12.75">
      <c r="B3555" s="145"/>
    </row>
    <row r="3556" ht="12.75">
      <c r="B3556" s="145"/>
    </row>
    <row r="3557" ht="12.75">
      <c r="B3557" s="145"/>
    </row>
    <row r="3558" ht="12.75">
      <c r="B3558" s="145"/>
    </row>
    <row r="3559" ht="12.75">
      <c r="B3559" s="145"/>
    </row>
    <row r="3560" ht="12.75">
      <c r="B3560" s="145"/>
    </row>
    <row r="3561" ht="12.75">
      <c r="B3561" s="145"/>
    </row>
    <row r="3562" ht="12.75">
      <c r="B3562" s="145"/>
    </row>
    <row r="3563" ht="12.75">
      <c r="B3563" s="145"/>
    </row>
    <row r="3564" ht="12.75">
      <c r="B3564" s="145"/>
    </row>
    <row r="3565" ht="12.75">
      <c r="B3565" s="145"/>
    </row>
    <row r="3566" ht="12.75">
      <c r="B3566" s="145"/>
    </row>
    <row r="3567" ht="12.75">
      <c r="B3567" s="145"/>
    </row>
    <row r="3568" ht="12.75">
      <c r="B3568" s="145"/>
    </row>
    <row r="3569" ht="12.75">
      <c r="B3569" s="145"/>
    </row>
    <row r="3570" ht="12.75">
      <c r="B3570" s="145"/>
    </row>
    <row r="3571" ht="12.75">
      <c r="B3571" s="145"/>
    </row>
    <row r="3572" ht="12.75">
      <c r="B3572" s="145"/>
    </row>
    <row r="3573" ht="12.75">
      <c r="B3573" s="145"/>
    </row>
    <row r="3574" ht="12.75">
      <c r="B3574" s="145"/>
    </row>
    <row r="3575" ht="12.75">
      <c r="B3575" s="145"/>
    </row>
    <row r="3576" ht="12.75">
      <c r="B3576" s="145"/>
    </row>
    <row r="3577" ht="12.75">
      <c r="B3577" s="145"/>
    </row>
    <row r="3578" ht="12.75">
      <c r="B3578" s="145"/>
    </row>
    <row r="3579" ht="12.75">
      <c r="B3579" s="145"/>
    </row>
    <row r="3580" ht="12.75">
      <c r="B3580" s="145"/>
    </row>
    <row r="3581" ht="12.75">
      <c r="B3581" s="145"/>
    </row>
    <row r="3582" ht="12.75">
      <c r="B3582" s="145"/>
    </row>
    <row r="3583" ht="12.75">
      <c r="B3583" s="145"/>
    </row>
    <row r="3584" ht="12.75">
      <c r="B3584" s="145"/>
    </row>
    <row r="3585" ht="12.75">
      <c r="B3585" s="145"/>
    </row>
    <row r="3586" ht="12.75">
      <c r="B3586" s="145"/>
    </row>
    <row r="3587" ht="12.75">
      <c r="B3587" s="145"/>
    </row>
    <row r="3588" ht="12.75">
      <c r="B3588" s="145"/>
    </row>
    <row r="3589" ht="12.75">
      <c r="B3589" s="145"/>
    </row>
    <row r="3590" ht="12.75">
      <c r="B3590" s="145"/>
    </row>
    <row r="3591" ht="12.75">
      <c r="B3591" s="145"/>
    </row>
    <row r="3592" ht="12.75">
      <c r="B3592" s="145"/>
    </row>
    <row r="3593" ht="12.75">
      <c r="B3593" s="145"/>
    </row>
    <row r="3594" ht="12.75">
      <c r="B3594" s="145"/>
    </row>
    <row r="3595" ht="12.75">
      <c r="B3595" s="145"/>
    </row>
    <row r="3596" ht="12.75">
      <c r="B3596" s="145"/>
    </row>
    <row r="3597" ht="12.75">
      <c r="B3597" s="145"/>
    </row>
    <row r="3598" ht="12.75">
      <c r="B3598" s="145"/>
    </row>
    <row r="3599" ht="12.75">
      <c r="B3599" s="145"/>
    </row>
    <row r="3600" ht="12.75">
      <c r="B3600" s="145"/>
    </row>
    <row r="3601" ht="12.75">
      <c r="B3601" s="145"/>
    </row>
    <row r="3602" ht="12.75">
      <c r="B3602" s="145"/>
    </row>
    <row r="3603" ht="12.75">
      <c r="B3603" s="145"/>
    </row>
    <row r="3604" ht="12.75">
      <c r="B3604" s="145"/>
    </row>
    <row r="3605" ht="12.75">
      <c r="B3605" s="145"/>
    </row>
    <row r="3606" ht="12.75">
      <c r="B3606" s="145"/>
    </row>
    <row r="3607" ht="12.75">
      <c r="B3607" s="145"/>
    </row>
    <row r="3608" ht="12.75">
      <c r="B3608" s="145"/>
    </row>
    <row r="3609" ht="12.75">
      <c r="B3609" s="145"/>
    </row>
    <row r="3610" ht="12.75">
      <c r="B3610" s="145"/>
    </row>
    <row r="3611" ht="12.75">
      <c r="B3611" s="145"/>
    </row>
    <row r="3612" ht="12.75">
      <c r="B3612" s="145"/>
    </row>
    <row r="3613" ht="12.75">
      <c r="B3613" s="145"/>
    </row>
    <row r="3614" ht="12.75">
      <c r="B3614" s="145"/>
    </row>
    <row r="3615" ht="12.75">
      <c r="B3615" s="145"/>
    </row>
    <row r="3616" ht="12.75">
      <c r="B3616" s="145"/>
    </row>
    <row r="3617" ht="12.75">
      <c r="B3617" s="145"/>
    </row>
    <row r="3618" ht="12.75">
      <c r="B3618" s="145"/>
    </row>
    <row r="3619" ht="12.75">
      <c r="B3619" s="145"/>
    </row>
    <row r="3620" ht="12.75">
      <c r="B3620" s="145"/>
    </row>
    <row r="3621" ht="12.75">
      <c r="B3621" s="145"/>
    </row>
    <row r="3622" ht="12.75">
      <c r="B3622" s="145"/>
    </row>
    <row r="3623" ht="12.75">
      <c r="B3623" s="145"/>
    </row>
    <row r="3624" ht="12.75">
      <c r="B3624" s="145"/>
    </row>
    <row r="3625" ht="12.75">
      <c r="B3625" s="145"/>
    </row>
    <row r="3626" ht="12.75">
      <c r="B3626" s="145"/>
    </row>
    <row r="3627" ht="12.75">
      <c r="B3627" s="145"/>
    </row>
    <row r="3628" ht="12.75">
      <c r="B3628" s="145"/>
    </row>
    <row r="3629" ht="12.75">
      <c r="B3629" s="145"/>
    </row>
    <row r="3630" ht="12.75">
      <c r="B3630" s="145"/>
    </row>
    <row r="3631" ht="12.75">
      <c r="B3631" s="145"/>
    </row>
    <row r="3632" ht="12.75">
      <c r="B3632" s="145"/>
    </row>
    <row r="3633" ht="12.75">
      <c r="B3633" s="145"/>
    </row>
    <row r="3634" ht="12.75">
      <c r="B3634" s="145"/>
    </row>
    <row r="3635" ht="12.75">
      <c r="B3635" s="145"/>
    </row>
    <row r="3636" ht="12.75">
      <c r="B3636" s="145"/>
    </row>
    <row r="3637" ht="12.75">
      <c r="B3637" s="145"/>
    </row>
    <row r="3638" ht="12.75">
      <c r="B3638" s="145"/>
    </row>
    <row r="3639" ht="12.75">
      <c r="B3639" s="145"/>
    </row>
    <row r="3640" ht="12.75">
      <c r="B3640" s="145"/>
    </row>
    <row r="3641" ht="12.75">
      <c r="B3641" s="145"/>
    </row>
    <row r="3642" ht="12.75">
      <c r="B3642" s="145"/>
    </row>
    <row r="3643" ht="12.75">
      <c r="B3643" s="145"/>
    </row>
    <row r="3644" ht="12.75">
      <c r="B3644" s="145"/>
    </row>
    <row r="3645" ht="12.75">
      <c r="B3645" s="145"/>
    </row>
    <row r="3646" ht="12.75">
      <c r="B3646" s="145"/>
    </row>
    <row r="3647" ht="12.75">
      <c r="B3647" s="145"/>
    </row>
    <row r="3648" ht="12.75">
      <c r="B3648" s="145"/>
    </row>
    <row r="3649" ht="12.75">
      <c r="B3649" s="145"/>
    </row>
    <row r="3650" ht="12.75">
      <c r="B3650" s="145"/>
    </row>
    <row r="3651" ht="12.75">
      <c r="B3651" s="145"/>
    </row>
    <row r="3652" ht="12.75">
      <c r="B3652" s="145"/>
    </row>
    <row r="3653" ht="12.75">
      <c r="B3653" s="145"/>
    </row>
    <row r="3654" ht="12.75">
      <c r="B3654" s="145"/>
    </row>
    <row r="3655" ht="12.75">
      <c r="B3655" s="145"/>
    </row>
    <row r="3656" ht="12.75">
      <c r="B3656" s="145"/>
    </row>
    <row r="3657" ht="12.75">
      <c r="B3657" s="145"/>
    </row>
    <row r="3658" ht="12.75">
      <c r="B3658" s="145"/>
    </row>
    <row r="3659" ht="12.75">
      <c r="B3659" s="145"/>
    </row>
    <row r="3660" ht="12.75">
      <c r="B3660" s="145"/>
    </row>
    <row r="3661" ht="12.75">
      <c r="B3661" s="145"/>
    </row>
    <row r="3662" ht="12.75">
      <c r="B3662" s="145"/>
    </row>
    <row r="3663" ht="12.75">
      <c r="B3663" s="145"/>
    </row>
    <row r="3664" ht="12.75">
      <c r="B3664" s="145"/>
    </row>
    <row r="3665" ht="12.75">
      <c r="B3665" s="145"/>
    </row>
    <row r="3666" ht="12.75">
      <c r="B3666" s="145"/>
    </row>
    <row r="3667" ht="12.75">
      <c r="B3667" s="145"/>
    </row>
    <row r="3668" ht="12.75">
      <c r="B3668" s="145"/>
    </row>
    <row r="3669" ht="12.75">
      <c r="B3669" s="145"/>
    </row>
    <row r="3670" ht="12.75">
      <c r="B3670" s="145"/>
    </row>
    <row r="3671" ht="12.75">
      <c r="B3671" s="145"/>
    </row>
    <row r="3672" ht="12.75">
      <c r="B3672" s="145"/>
    </row>
    <row r="3673" ht="12.75">
      <c r="B3673" s="145"/>
    </row>
    <row r="3674" ht="12.75">
      <c r="B3674" s="145"/>
    </row>
    <row r="3675" ht="12.75">
      <c r="B3675" s="145"/>
    </row>
    <row r="3676" ht="12.75">
      <c r="B3676" s="145"/>
    </row>
    <row r="3677" ht="12.75">
      <c r="B3677" s="145"/>
    </row>
    <row r="3678" ht="12.75">
      <c r="B3678" s="145"/>
    </row>
    <row r="3679" ht="12.75">
      <c r="B3679" s="145"/>
    </row>
    <row r="3680" ht="12.75">
      <c r="B3680" s="145"/>
    </row>
    <row r="3681" ht="12.75">
      <c r="B3681" s="145"/>
    </row>
    <row r="3682" ht="12.75">
      <c r="B3682" s="145"/>
    </row>
    <row r="3683" ht="12.75">
      <c r="B3683" s="145"/>
    </row>
    <row r="3684" ht="12.75">
      <c r="B3684" s="145"/>
    </row>
    <row r="3685" ht="12.75">
      <c r="B3685" s="145"/>
    </row>
    <row r="3686" ht="12.75">
      <c r="B3686" s="145"/>
    </row>
    <row r="3687" ht="12.75">
      <c r="B3687" s="145"/>
    </row>
    <row r="3688" ht="12.75">
      <c r="B3688" s="145"/>
    </row>
    <row r="3689" ht="12.75">
      <c r="B3689" s="145"/>
    </row>
    <row r="3690" ht="12.75">
      <c r="B3690" s="145"/>
    </row>
    <row r="3691" ht="12.75">
      <c r="B3691" s="145"/>
    </row>
    <row r="3692" ht="12.75">
      <c r="B3692" s="145"/>
    </row>
    <row r="3693" ht="12.75">
      <c r="B3693" s="145"/>
    </row>
    <row r="3694" ht="12.75">
      <c r="B3694" s="145"/>
    </row>
    <row r="3695" ht="12.75">
      <c r="B3695" s="145"/>
    </row>
    <row r="3696" ht="12.75">
      <c r="B3696" s="145"/>
    </row>
    <row r="3697" ht="12.75">
      <c r="B3697" s="145"/>
    </row>
    <row r="3698" ht="12.75">
      <c r="B3698" s="145"/>
    </row>
    <row r="3699" ht="12.75">
      <c r="B3699" s="145"/>
    </row>
    <row r="3700" ht="12.75">
      <c r="B3700" s="145"/>
    </row>
    <row r="3701" ht="12.75">
      <c r="B3701" s="145"/>
    </row>
    <row r="3702" ht="12.75">
      <c r="B3702" s="145"/>
    </row>
    <row r="3703" ht="12.75">
      <c r="B3703" s="145"/>
    </row>
    <row r="3704" ht="12.75">
      <c r="B3704" s="145"/>
    </row>
    <row r="3705" ht="12.75">
      <c r="B3705" s="145"/>
    </row>
    <row r="3706" ht="12.75">
      <c r="B3706" s="145"/>
    </row>
    <row r="3707" ht="12.75">
      <c r="B3707" s="145"/>
    </row>
    <row r="3708" ht="12.75">
      <c r="B3708" s="145"/>
    </row>
    <row r="3709" ht="12.75">
      <c r="B3709" s="145"/>
    </row>
    <row r="3710" ht="12.75">
      <c r="B3710" s="145"/>
    </row>
    <row r="3711" ht="12.75">
      <c r="B3711" s="145"/>
    </row>
    <row r="3712" ht="12.75">
      <c r="B3712" s="145"/>
    </row>
    <row r="3713" ht="12.75">
      <c r="B3713" s="145"/>
    </row>
    <row r="3714" ht="12.75">
      <c r="B3714" s="145"/>
    </row>
    <row r="3715" ht="12.75">
      <c r="B3715" s="145"/>
    </row>
    <row r="3716" ht="12.75">
      <c r="B3716" s="145"/>
    </row>
    <row r="3717" ht="12.75">
      <c r="B3717" s="145"/>
    </row>
    <row r="3718" ht="12.75">
      <c r="B3718" s="145"/>
    </row>
    <row r="3719" ht="12.75">
      <c r="B3719" s="145"/>
    </row>
    <row r="3720" ht="12.75">
      <c r="B3720" s="145"/>
    </row>
    <row r="3721" ht="12.75">
      <c r="B3721" s="145"/>
    </row>
    <row r="3722" ht="12.75">
      <c r="B3722" s="145"/>
    </row>
    <row r="3723" ht="12.75">
      <c r="B3723" s="145"/>
    </row>
    <row r="3724" ht="12.75">
      <c r="B3724" s="145"/>
    </row>
    <row r="3725" ht="12.75">
      <c r="B3725" s="145"/>
    </row>
    <row r="3726" ht="12.75">
      <c r="B3726" s="145"/>
    </row>
    <row r="3727" ht="12.75">
      <c r="B3727" s="145"/>
    </row>
    <row r="3728" ht="12.75">
      <c r="B3728" s="145"/>
    </row>
    <row r="3729" ht="12.75">
      <c r="B3729" s="145"/>
    </row>
    <row r="3730" ht="12.75">
      <c r="B3730" s="145"/>
    </row>
    <row r="3731" ht="12.75">
      <c r="B3731" s="145"/>
    </row>
    <row r="3732" ht="12.75">
      <c r="B3732" s="145"/>
    </row>
    <row r="3733" ht="12.75">
      <c r="B3733" s="145"/>
    </row>
    <row r="3734" ht="12.75">
      <c r="B3734" s="145"/>
    </row>
    <row r="3735" ht="12.75">
      <c r="B3735" s="145"/>
    </row>
    <row r="3736" ht="12.75">
      <c r="B3736" s="145"/>
    </row>
    <row r="3737" ht="12.75">
      <c r="B3737" s="145"/>
    </row>
    <row r="3738" ht="12.75">
      <c r="B3738" s="145"/>
    </row>
    <row r="3739" ht="12.75">
      <c r="B3739" s="145"/>
    </row>
    <row r="3740" ht="12.75">
      <c r="B3740" s="145"/>
    </row>
    <row r="3741" ht="12.75">
      <c r="B3741" s="145"/>
    </row>
    <row r="3742" ht="12.75">
      <c r="B3742" s="145"/>
    </row>
    <row r="3743" ht="12.75">
      <c r="B3743" s="145"/>
    </row>
    <row r="3744" ht="12.75">
      <c r="B3744" s="145"/>
    </row>
    <row r="3745" ht="12.75">
      <c r="B3745" s="145"/>
    </row>
    <row r="3746" ht="12.75">
      <c r="B3746" s="145"/>
    </row>
    <row r="3747" ht="12.75">
      <c r="B3747" s="145"/>
    </row>
    <row r="3748" ht="12.75">
      <c r="B3748" s="145"/>
    </row>
    <row r="3749" ht="12.75">
      <c r="B3749" s="145"/>
    </row>
    <row r="3750" ht="12.75">
      <c r="B3750" s="145"/>
    </row>
    <row r="3751" ht="12.75">
      <c r="B3751" s="145"/>
    </row>
    <row r="3752" ht="12.75">
      <c r="B3752" s="145"/>
    </row>
    <row r="3753" ht="12.75">
      <c r="B3753" s="145"/>
    </row>
    <row r="3754" ht="12.75">
      <c r="B3754" s="145"/>
    </row>
    <row r="3755" ht="12.75">
      <c r="B3755" s="145"/>
    </row>
    <row r="3756" ht="12.75">
      <c r="B3756" s="145"/>
    </row>
    <row r="3757" ht="12.75">
      <c r="B3757" s="145"/>
    </row>
    <row r="3758" ht="12.75">
      <c r="B3758" s="145"/>
    </row>
    <row r="3759" ht="12.75">
      <c r="B3759" s="145"/>
    </row>
    <row r="3760" ht="12.75">
      <c r="B3760" s="145"/>
    </row>
    <row r="3761" ht="12.75">
      <c r="B3761" s="145"/>
    </row>
    <row r="3762" ht="12.75">
      <c r="B3762" s="145"/>
    </row>
    <row r="3763" ht="12.75">
      <c r="B3763" s="145"/>
    </row>
    <row r="3764" ht="12.75">
      <c r="B3764" s="145"/>
    </row>
    <row r="3765" ht="12.75">
      <c r="B3765" s="145"/>
    </row>
    <row r="3766" ht="12.75">
      <c r="B3766" s="145"/>
    </row>
    <row r="3767" ht="12.75">
      <c r="B3767" s="145"/>
    </row>
    <row r="3768" ht="12.75">
      <c r="B3768" s="145"/>
    </row>
    <row r="3769" ht="12.75">
      <c r="B3769" s="145"/>
    </row>
    <row r="3770" ht="12.75">
      <c r="B3770" s="145"/>
    </row>
    <row r="3771" ht="12.75">
      <c r="B3771" s="145"/>
    </row>
    <row r="3772" ht="12.75">
      <c r="B3772" s="145"/>
    </row>
    <row r="3773" ht="12.75">
      <c r="B3773" s="145"/>
    </row>
    <row r="3774" ht="12.75">
      <c r="B3774" s="145"/>
    </row>
    <row r="3775" ht="12.75">
      <c r="B3775" s="145"/>
    </row>
    <row r="3776" ht="12.75">
      <c r="B3776" s="145"/>
    </row>
    <row r="3777" ht="12.75">
      <c r="B3777" s="145"/>
    </row>
    <row r="3778" ht="12.75">
      <c r="B3778" s="145"/>
    </row>
    <row r="3779" ht="12.75">
      <c r="B3779" s="145"/>
    </row>
    <row r="3780" ht="12.75">
      <c r="B3780" s="145"/>
    </row>
    <row r="3781" ht="12.75">
      <c r="B3781" s="145"/>
    </row>
    <row r="3782" ht="12.75">
      <c r="B3782" s="145"/>
    </row>
    <row r="3783" ht="12.75">
      <c r="B3783" s="145"/>
    </row>
    <row r="3784" ht="12.75">
      <c r="B3784" s="145"/>
    </row>
    <row r="3785" ht="12.75">
      <c r="B3785" s="145"/>
    </row>
    <row r="3786" ht="12.75">
      <c r="B3786" s="145"/>
    </row>
    <row r="3787" ht="12.75">
      <c r="B3787" s="145"/>
    </row>
    <row r="3788" ht="12.75">
      <c r="B3788" s="145"/>
    </row>
    <row r="3789" ht="12.75">
      <c r="B3789" s="145"/>
    </row>
    <row r="3790" ht="12.75">
      <c r="B3790" s="145"/>
    </row>
    <row r="3791" ht="12.75">
      <c r="B3791" s="145"/>
    </row>
    <row r="3792" ht="12.75">
      <c r="B3792" s="145"/>
    </row>
    <row r="3793" ht="12.75">
      <c r="B3793" s="145"/>
    </row>
    <row r="3794" ht="12.75">
      <c r="B3794" s="145"/>
    </row>
    <row r="3795" ht="12.75">
      <c r="B3795" s="145"/>
    </row>
    <row r="3796" ht="12.75">
      <c r="B3796" s="145"/>
    </row>
    <row r="3797" ht="12.75">
      <c r="B3797" s="145"/>
    </row>
    <row r="3798" ht="12.75">
      <c r="B3798" s="145"/>
    </row>
    <row r="3799" ht="12.75">
      <c r="B3799" s="145"/>
    </row>
    <row r="3800" ht="12.75">
      <c r="B3800" s="145"/>
    </row>
    <row r="3801" ht="12.75">
      <c r="B3801" s="145"/>
    </row>
    <row r="3802" ht="12.75">
      <c r="B3802" s="145"/>
    </row>
    <row r="3803" ht="12.75">
      <c r="B3803" s="145"/>
    </row>
    <row r="3804" ht="12.75">
      <c r="B3804" s="145"/>
    </row>
    <row r="3805" ht="12.75">
      <c r="B3805" s="145"/>
    </row>
    <row r="3806" ht="12.75">
      <c r="B3806" s="145"/>
    </row>
    <row r="3807" ht="12.75">
      <c r="B3807" s="145"/>
    </row>
    <row r="3808" ht="12.75">
      <c r="B3808" s="145"/>
    </row>
    <row r="3809" ht="12.75">
      <c r="B3809" s="145"/>
    </row>
    <row r="3810" ht="12.75">
      <c r="B3810" s="145"/>
    </row>
    <row r="3811" ht="12.75">
      <c r="B3811" s="145"/>
    </row>
    <row r="3812" ht="12.75">
      <c r="B3812" s="145"/>
    </row>
    <row r="3813" ht="12.75">
      <c r="B3813" s="145"/>
    </row>
    <row r="3814" ht="12.75">
      <c r="B3814" s="145"/>
    </row>
    <row r="3815" ht="12.75">
      <c r="B3815" s="145"/>
    </row>
    <row r="3816" ht="12.75">
      <c r="B3816" s="145"/>
    </row>
    <row r="3817" ht="12.75">
      <c r="B3817" s="145"/>
    </row>
    <row r="3818" ht="12.75">
      <c r="B3818" s="145"/>
    </row>
    <row r="3819" ht="12.75">
      <c r="B3819" s="145"/>
    </row>
    <row r="3820" ht="12.75">
      <c r="B3820" s="145"/>
    </row>
    <row r="3821" ht="12.75">
      <c r="B3821" s="145"/>
    </row>
    <row r="3822" ht="12.75">
      <c r="B3822" s="145"/>
    </row>
    <row r="3823" ht="12.75">
      <c r="B3823" s="145"/>
    </row>
    <row r="3824" ht="12.75">
      <c r="B3824" s="145"/>
    </row>
    <row r="3825" ht="12.75">
      <c r="B3825" s="145"/>
    </row>
    <row r="3826" ht="12.75">
      <c r="B3826" s="145"/>
    </row>
    <row r="3827" ht="12.75">
      <c r="B3827" s="145"/>
    </row>
    <row r="3828" ht="12.75">
      <c r="B3828" s="145"/>
    </row>
    <row r="3829" ht="12.75">
      <c r="B3829" s="145"/>
    </row>
    <row r="3830" ht="12.75">
      <c r="B3830" s="145"/>
    </row>
    <row r="3831" ht="12.75">
      <c r="B3831" s="145"/>
    </row>
    <row r="3832" ht="12.75">
      <c r="B3832" s="145"/>
    </row>
    <row r="3833" ht="12.75">
      <c r="B3833" s="145"/>
    </row>
    <row r="3834" ht="12.75">
      <c r="B3834" s="145"/>
    </row>
    <row r="3835" ht="12.75">
      <c r="B3835" s="145"/>
    </row>
    <row r="3836" ht="12.75">
      <c r="B3836" s="145"/>
    </row>
    <row r="3837" ht="12.75">
      <c r="B3837" s="145"/>
    </row>
    <row r="3838" ht="12.75">
      <c r="B3838" s="145"/>
    </row>
    <row r="3839" ht="12.75">
      <c r="B3839" s="145"/>
    </row>
    <row r="3840" ht="12.75">
      <c r="B3840" s="145"/>
    </row>
    <row r="3841" ht="12.75">
      <c r="B3841" s="145"/>
    </row>
    <row r="3842" ht="12.75">
      <c r="B3842" s="145"/>
    </row>
    <row r="3843" ht="12.75">
      <c r="B3843" s="145"/>
    </row>
    <row r="3844" ht="12.75">
      <c r="B3844" s="145"/>
    </row>
    <row r="3845" ht="12.75">
      <c r="B3845" s="145"/>
    </row>
    <row r="3846" ht="12.75">
      <c r="B3846" s="145"/>
    </row>
    <row r="3847" ht="12.75">
      <c r="B3847" s="145"/>
    </row>
    <row r="3848" ht="12.75">
      <c r="B3848" s="145"/>
    </row>
    <row r="3849" ht="12.75">
      <c r="B3849" s="145"/>
    </row>
    <row r="3850" ht="12.75">
      <c r="B3850" s="145"/>
    </row>
    <row r="3851" ht="12.75">
      <c r="B3851" s="145"/>
    </row>
    <row r="3852" ht="12.75">
      <c r="B3852" s="145"/>
    </row>
    <row r="3853" ht="12.75">
      <c r="B3853" s="145"/>
    </row>
    <row r="3854" ht="12.75">
      <c r="B3854" s="145"/>
    </row>
    <row r="3855" ht="12.75">
      <c r="B3855" s="145"/>
    </row>
    <row r="3856" ht="12.75">
      <c r="B3856" s="145"/>
    </row>
    <row r="3857" ht="12.75">
      <c r="B3857" s="145"/>
    </row>
    <row r="3858" ht="12.75">
      <c r="B3858" s="145"/>
    </row>
    <row r="3859" ht="12.75">
      <c r="B3859" s="145"/>
    </row>
    <row r="3860" ht="12.75">
      <c r="B3860" s="145"/>
    </row>
    <row r="3861" ht="12.75">
      <c r="B3861" s="145"/>
    </row>
    <row r="3862" ht="12.75">
      <c r="B3862" s="145"/>
    </row>
    <row r="3863" ht="12.75">
      <c r="B3863" s="145"/>
    </row>
    <row r="3864" ht="12.75">
      <c r="B3864" s="145"/>
    </row>
    <row r="3865" ht="12.75">
      <c r="B3865" s="145"/>
    </row>
    <row r="3866" ht="12.75">
      <c r="B3866" s="145"/>
    </row>
    <row r="3867" ht="12.75">
      <c r="B3867" s="145"/>
    </row>
    <row r="3868" ht="12.75">
      <c r="B3868" s="145"/>
    </row>
    <row r="3869" ht="12.75">
      <c r="B3869" s="145"/>
    </row>
    <row r="3870" ht="12.75">
      <c r="B3870" s="145"/>
    </row>
    <row r="3871" ht="12.75">
      <c r="B3871" s="145"/>
    </row>
    <row r="3872" ht="12.75">
      <c r="B3872" s="145"/>
    </row>
    <row r="3873" ht="12.75">
      <c r="B3873" s="145"/>
    </row>
    <row r="3874" ht="12.75">
      <c r="B3874" s="145"/>
    </row>
    <row r="3875" ht="12.75">
      <c r="B3875" s="145"/>
    </row>
    <row r="3876" ht="12.75">
      <c r="B3876" s="145"/>
    </row>
    <row r="3877" ht="12.75">
      <c r="B3877" s="145"/>
    </row>
    <row r="3878" ht="12.75">
      <c r="B3878" s="145"/>
    </row>
    <row r="3879" ht="12.75">
      <c r="B3879" s="145"/>
    </row>
    <row r="3880" ht="12.75">
      <c r="B3880" s="145"/>
    </row>
    <row r="3881" ht="12.75">
      <c r="B3881" s="145"/>
    </row>
    <row r="3882" ht="12.75">
      <c r="B3882" s="145"/>
    </row>
    <row r="3883" ht="12.75">
      <c r="B3883" s="145"/>
    </row>
    <row r="3884" ht="12.75">
      <c r="B3884" s="145"/>
    </row>
    <row r="3885" ht="12.75">
      <c r="B3885" s="145"/>
    </row>
    <row r="3886" ht="12.75">
      <c r="B3886" s="145"/>
    </row>
    <row r="3887" ht="12.75">
      <c r="B3887" s="145"/>
    </row>
    <row r="3888" ht="12.75">
      <c r="B3888" s="145"/>
    </row>
    <row r="3889" ht="12.75">
      <c r="B3889" s="145"/>
    </row>
    <row r="3890" ht="12.75">
      <c r="B3890" s="145"/>
    </row>
    <row r="3891" ht="12.75">
      <c r="B3891" s="145"/>
    </row>
    <row r="3892" ht="12.75">
      <c r="B3892" s="145"/>
    </row>
    <row r="3893" ht="12.75">
      <c r="B3893" s="145"/>
    </row>
    <row r="3894" ht="12.75">
      <c r="B3894" s="145"/>
    </row>
    <row r="3895" ht="12.75">
      <c r="B3895" s="145"/>
    </row>
    <row r="3896" ht="12.75">
      <c r="B3896" s="145"/>
    </row>
    <row r="3897" ht="12.75">
      <c r="B3897" s="145"/>
    </row>
    <row r="3898" ht="12.75">
      <c r="B3898" s="145"/>
    </row>
    <row r="3899" ht="12.75">
      <c r="B3899" s="145"/>
    </row>
    <row r="3900" ht="12.75">
      <c r="B3900" s="145"/>
    </row>
    <row r="3901" ht="12.75">
      <c r="B3901" s="145"/>
    </row>
    <row r="3902" ht="12.75">
      <c r="B3902" s="145"/>
    </row>
    <row r="3903" ht="12.75">
      <c r="B3903" s="145"/>
    </row>
    <row r="3904" ht="12.75">
      <c r="B3904" s="145"/>
    </row>
    <row r="3905" ht="12.75">
      <c r="B3905" s="145"/>
    </row>
    <row r="3906" ht="12.75">
      <c r="B3906" s="145"/>
    </row>
    <row r="3907" ht="12.75">
      <c r="B3907" s="145"/>
    </row>
    <row r="3908" ht="12.75">
      <c r="B3908" s="145"/>
    </row>
    <row r="3909" ht="12.75">
      <c r="B3909" s="145"/>
    </row>
    <row r="3910" ht="12.75">
      <c r="B3910" s="145"/>
    </row>
    <row r="3911" ht="12.75">
      <c r="B3911" s="145"/>
    </row>
    <row r="3912" ht="12.75">
      <c r="B3912" s="145"/>
    </row>
    <row r="3913" ht="12.75">
      <c r="B3913" s="145"/>
    </row>
    <row r="3914" ht="12.75">
      <c r="B3914" s="145"/>
    </row>
    <row r="3915" ht="12.75">
      <c r="B3915" s="145"/>
    </row>
    <row r="3916" ht="12.75">
      <c r="B3916" s="145"/>
    </row>
    <row r="3917" ht="12.75">
      <c r="B3917" s="145"/>
    </row>
    <row r="3918" ht="12.75">
      <c r="B3918" s="145"/>
    </row>
    <row r="3919" ht="12.75">
      <c r="B3919" s="145"/>
    </row>
    <row r="3920" ht="12.75">
      <c r="B3920" s="145"/>
    </row>
    <row r="3921" ht="12.75">
      <c r="B3921" s="145"/>
    </row>
    <row r="3922" ht="12.75">
      <c r="B3922" s="145"/>
    </row>
    <row r="3923" ht="12.75">
      <c r="B3923" s="145"/>
    </row>
    <row r="3924" ht="12.75">
      <c r="B3924" s="145"/>
    </row>
    <row r="3925" ht="12.75">
      <c r="B3925" s="145"/>
    </row>
    <row r="3926" ht="12.75">
      <c r="B3926" s="145"/>
    </row>
    <row r="3927" ht="12.75">
      <c r="B3927" s="145"/>
    </row>
    <row r="3928" ht="12.75">
      <c r="B3928" s="145"/>
    </row>
    <row r="3929" ht="12.75">
      <c r="B3929" s="145"/>
    </row>
    <row r="3930" ht="12.75">
      <c r="B3930" s="145"/>
    </row>
    <row r="3931" ht="12.75">
      <c r="B3931" s="145"/>
    </row>
    <row r="3932" ht="12.75">
      <c r="B3932" s="145"/>
    </row>
    <row r="3933" ht="12.75">
      <c r="B3933" s="145"/>
    </row>
    <row r="3934" ht="12.75">
      <c r="B3934" s="145"/>
    </row>
    <row r="3935" ht="12.75">
      <c r="B3935" s="145"/>
    </row>
    <row r="3936" ht="12.75">
      <c r="B3936" s="145"/>
    </row>
    <row r="3937" ht="12.75">
      <c r="B3937" s="145"/>
    </row>
    <row r="3938" ht="12.75">
      <c r="B3938" s="145"/>
    </row>
    <row r="3939" ht="12.75">
      <c r="B3939" s="145"/>
    </row>
    <row r="3940" ht="12.75">
      <c r="B3940" s="145"/>
    </row>
    <row r="3941" ht="12.75">
      <c r="B3941" s="145"/>
    </row>
    <row r="3942" ht="12.75">
      <c r="B3942" s="145"/>
    </row>
    <row r="3943" ht="12.75">
      <c r="B3943" s="145"/>
    </row>
    <row r="3944" ht="12.75">
      <c r="B3944" s="145"/>
    </row>
    <row r="3945" ht="12.75">
      <c r="B3945" s="145"/>
    </row>
    <row r="3946" ht="12.75">
      <c r="B3946" s="145"/>
    </row>
    <row r="3947" ht="12.75">
      <c r="B3947" s="145"/>
    </row>
    <row r="3948" ht="12.75">
      <c r="B3948" s="145"/>
    </row>
    <row r="3949" ht="12.75">
      <c r="B3949" s="145"/>
    </row>
    <row r="3950" ht="12.75">
      <c r="B3950" s="145"/>
    </row>
    <row r="3951" ht="12.75">
      <c r="B3951" s="145"/>
    </row>
    <row r="3952" ht="12.75">
      <c r="B3952" s="145"/>
    </row>
    <row r="3953" ht="12.75">
      <c r="B3953" s="145"/>
    </row>
    <row r="3954" ht="12.75">
      <c r="B3954" s="145"/>
    </row>
    <row r="3955" ht="12.75">
      <c r="B3955" s="145"/>
    </row>
    <row r="3956" ht="12.75">
      <c r="B3956" s="145"/>
    </row>
    <row r="3957" ht="12.75">
      <c r="B3957" s="145"/>
    </row>
    <row r="3958" ht="12.75">
      <c r="B3958" s="145"/>
    </row>
    <row r="3959" ht="12.75">
      <c r="B3959" s="145"/>
    </row>
    <row r="3960" ht="12.75">
      <c r="B3960" s="145"/>
    </row>
    <row r="3961" ht="12.75">
      <c r="B3961" s="145"/>
    </row>
    <row r="3962" ht="12.75">
      <c r="B3962" s="145"/>
    </row>
    <row r="3963" ht="12.75">
      <c r="B3963" s="145"/>
    </row>
    <row r="3964" ht="12.75">
      <c r="B3964" s="145"/>
    </row>
    <row r="3965" ht="12.75">
      <c r="B3965" s="145"/>
    </row>
    <row r="3966" ht="12.75">
      <c r="B3966" s="145"/>
    </row>
    <row r="3967" ht="12.75">
      <c r="B3967" s="145"/>
    </row>
    <row r="3968" ht="12.75">
      <c r="B3968" s="145"/>
    </row>
    <row r="3969" ht="12.75">
      <c r="B3969" s="145"/>
    </row>
    <row r="3970" ht="12.75">
      <c r="B3970" s="145"/>
    </row>
    <row r="3971" ht="12.75">
      <c r="B3971" s="145"/>
    </row>
    <row r="3972" ht="12.75">
      <c r="B3972" s="145"/>
    </row>
    <row r="3973" ht="12.75">
      <c r="B3973" s="145"/>
    </row>
    <row r="3974" ht="12.75">
      <c r="B3974" s="145"/>
    </row>
    <row r="3975" ht="12.75">
      <c r="B3975" s="145"/>
    </row>
    <row r="3976" ht="12.75">
      <c r="B3976" s="145"/>
    </row>
    <row r="3977" ht="12.75">
      <c r="B3977" s="145"/>
    </row>
    <row r="3978" ht="12.75">
      <c r="B3978" s="145"/>
    </row>
    <row r="3979" ht="12.75">
      <c r="B3979" s="145"/>
    </row>
    <row r="3980" ht="12.75">
      <c r="B3980" s="145"/>
    </row>
    <row r="3981" ht="12.75">
      <c r="B3981" s="145"/>
    </row>
    <row r="3982" ht="12.75">
      <c r="B3982" s="145"/>
    </row>
    <row r="3983" ht="12.75">
      <c r="B3983" s="145"/>
    </row>
    <row r="3984" ht="12.75">
      <c r="B3984" s="145"/>
    </row>
    <row r="3985" ht="12.75">
      <c r="B3985" s="145"/>
    </row>
    <row r="3986" ht="12.75">
      <c r="B3986" s="145"/>
    </row>
    <row r="3987" ht="12.75">
      <c r="B3987" s="145"/>
    </row>
    <row r="3988" ht="12.75">
      <c r="B3988" s="145"/>
    </row>
    <row r="3989" ht="12.75">
      <c r="B3989" s="145"/>
    </row>
    <row r="3990" ht="12.75">
      <c r="B3990" s="145"/>
    </row>
    <row r="3991" ht="12.75">
      <c r="B3991" s="145"/>
    </row>
    <row r="3992" ht="12.75">
      <c r="B3992" s="145"/>
    </row>
    <row r="3993" ht="12.75">
      <c r="B3993" s="145"/>
    </row>
    <row r="3994" ht="12.75">
      <c r="B3994" s="145"/>
    </row>
    <row r="3995" ht="12.75">
      <c r="B3995" s="145"/>
    </row>
    <row r="3996" ht="12.75">
      <c r="B3996" s="145"/>
    </row>
    <row r="3997" ht="12.75">
      <c r="B3997" s="145"/>
    </row>
    <row r="3998" ht="12.75">
      <c r="B3998" s="145"/>
    </row>
    <row r="3999" ht="12.75">
      <c r="B3999" s="145"/>
    </row>
    <row r="4000" ht="12.75">
      <c r="B4000" s="145"/>
    </row>
    <row r="4001" ht="12.75">
      <c r="B4001" s="145"/>
    </row>
    <row r="4002" ht="12.75">
      <c r="B4002" s="145"/>
    </row>
    <row r="4003" ht="12.75">
      <c r="B4003" s="145"/>
    </row>
    <row r="4004" ht="12.75">
      <c r="B4004" s="145"/>
    </row>
    <row r="4005" ht="12.75">
      <c r="B4005" s="145"/>
    </row>
    <row r="4006" ht="12.75">
      <c r="B4006" s="145"/>
    </row>
    <row r="4007" ht="12.75">
      <c r="B4007" s="145"/>
    </row>
    <row r="4008" ht="12.75">
      <c r="B4008" s="145"/>
    </row>
    <row r="4009" ht="12.75">
      <c r="B4009" s="145"/>
    </row>
    <row r="4010" ht="12.75">
      <c r="B4010" s="145"/>
    </row>
    <row r="4011" ht="12.75">
      <c r="B4011" s="145"/>
    </row>
    <row r="4012" ht="12.75">
      <c r="B4012" s="145"/>
    </row>
    <row r="4013" ht="12.75">
      <c r="B4013" s="145"/>
    </row>
    <row r="4014" ht="12.75">
      <c r="B4014" s="145"/>
    </row>
    <row r="4015" ht="12.75">
      <c r="B4015" s="145"/>
    </row>
    <row r="4016" ht="12.75">
      <c r="B4016" s="145"/>
    </row>
    <row r="4017" ht="12.75">
      <c r="B4017" s="145"/>
    </row>
    <row r="4018" ht="12.75">
      <c r="B4018" s="145"/>
    </row>
    <row r="4019" ht="12.75">
      <c r="B4019" s="145"/>
    </row>
    <row r="4020" ht="12.75">
      <c r="B4020" s="145"/>
    </row>
    <row r="4021" ht="12.75">
      <c r="B4021" s="145"/>
    </row>
    <row r="4022" ht="12.75">
      <c r="B4022" s="145"/>
    </row>
    <row r="4023" ht="12.75">
      <c r="B4023" s="145"/>
    </row>
    <row r="4024" ht="12.75">
      <c r="B4024" s="145"/>
    </row>
    <row r="4025" ht="12.75">
      <c r="B4025" s="145"/>
    </row>
    <row r="4026" ht="12.75">
      <c r="B4026" s="145"/>
    </row>
    <row r="4027" ht="12.75">
      <c r="B4027" s="145"/>
    </row>
    <row r="4028" ht="12.75">
      <c r="B4028" s="145"/>
    </row>
    <row r="4029" ht="12.75">
      <c r="B4029" s="145"/>
    </row>
    <row r="4030" ht="12.75">
      <c r="B4030" s="145"/>
    </row>
    <row r="4031" ht="12.75">
      <c r="B4031" s="145"/>
    </row>
    <row r="4032" ht="12.75">
      <c r="B4032" s="145"/>
    </row>
    <row r="4033" ht="12.75">
      <c r="B4033" s="145"/>
    </row>
    <row r="4034" ht="12.75">
      <c r="B4034" s="145"/>
    </row>
    <row r="4035" ht="12.75">
      <c r="B4035" s="145"/>
    </row>
    <row r="4036" ht="12.75">
      <c r="B4036" s="145"/>
    </row>
    <row r="4037" ht="12.75">
      <c r="B4037" s="145"/>
    </row>
    <row r="4038" ht="12.75">
      <c r="B4038" s="145"/>
    </row>
    <row r="4039" ht="12.75">
      <c r="B4039" s="145"/>
    </row>
    <row r="4040" ht="12.75">
      <c r="B4040" s="145"/>
    </row>
    <row r="4041" ht="12.75">
      <c r="B4041" s="145"/>
    </row>
    <row r="4042" ht="12.75">
      <c r="B4042" s="145"/>
    </row>
    <row r="4043" ht="12.75">
      <c r="B4043" s="145"/>
    </row>
    <row r="4044" ht="12.75">
      <c r="B4044" s="145"/>
    </row>
    <row r="4045" ht="12.75">
      <c r="B4045" s="145"/>
    </row>
    <row r="4046" ht="12.75">
      <c r="B4046" s="145"/>
    </row>
    <row r="4047" ht="12.75">
      <c r="B4047" s="145"/>
    </row>
    <row r="4048" ht="12.75">
      <c r="B4048" s="145"/>
    </row>
    <row r="4049" ht="12.75">
      <c r="B4049" s="145"/>
    </row>
    <row r="4050" ht="12.75">
      <c r="B4050" s="145"/>
    </row>
    <row r="4051" ht="12.75">
      <c r="B4051" s="145"/>
    </row>
    <row r="4052" ht="12.75">
      <c r="B4052" s="145"/>
    </row>
    <row r="4053" ht="12.75">
      <c r="B4053" s="145"/>
    </row>
    <row r="4054" ht="12.75">
      <c r="B4054" s="145"/>
    </row>
    <row r="4055" ht="12.75">
      <c r="B4055" s="145"/>
    </row>
    <row r="4056" ht="12.75">
      <c r="B4056" s="145"/>
    </row>
    <row r="4057" ht="12.75">
      <c r="B4057" s="145"/>
    </row>
    <row r="4058" ht="12.75">
      <c r="B4058" s="145"/>
    </row>
    <row r="4059" ht="12.75">
      <c r="B4059" s="145"/>
    </row>
    <row r="4060" ht="12.75">
      <c r="B4060" s="145"/>
    </row>
    <row r="4061" ht="12.75">
      <c r="B4061" s="145"/>
    </row>
    <row r="4062" ht="12.75">
      <c r="B4062" s="145"/>
    </row>
    <row r="4063" ht="12.75">
      <c r="B4063" s="145"/>
    </row>
    <row r="4064" ht="12.75">
      <c r="B4064" s="145"/>
    </row>
    <row r="4065" ht="12.75">
      <c r="B4065" s="145"/>
    </row>
    <row r="4066" ht="12.75">
      <c r="B4066" s="145"/>
    </row>
    <row r="4067" ht="12.75">
      <c r="B4067" s="145"/>
    </row>
    <row r="4068" ht="12.75">
      <c r="B4068" s="145"/>
    </row>
    <row r="4069" ht="12.75">
      <c r="B4069" s="145"/>
    </row>
    <row r="4070" ht="12.75">
      <c r="B4070" s="145"/>
    </row>
    <row r="4071" ht="12.75">
      <c r="B4071" s="145"/>
    </row>
    <row r="4072" ht="12.75">
      <c r="B4072" s="145"/>
    </row>
    <row r="4073" ht="12.75">
      <c r="B4073" s="145"/>
    </row>
    <row r="4074" ht="12.75">
      <c r="B4074" s="145"/>
    </row>
    <row r="4075" ht="12.75">
      <c r="B4075" s="145"/>
    </row>
    <row r="4076" ht="12.75">
      <c r="B4076" s="145"/>
    </row>
    <row r="4077" ht="12.75">
      <c r="B4077" s="145"/>
    </row>
    <row r="4078" ht="12.75">
      <c r="B4078" s="145"/>
    </row>
    <row r="4079" ht="12.75">
      <c r="B4079" s="145"/>
    </row>
    <row r="4080" ht="12.75">
      <c r="B4080" s="145"/>
    </row>
    <row r="4081" ht="12.75">
      <c r="B4081" s="145"/>
    </row>
    <row r="4082" ht="12.75">
      <c r="B4082" s="145"/>
    </row>
    <row r="4083" ht="12.75">
      <c r="B4083" s="145"/>
    </row>
    <row r="4084" ht="12.75">
      <c r="B4084" s="145"/>
    </row>
    <row r="4085" ht="12.75">
      <c r="B4085" s="145"/>
    </row>
    <row r="4086" ht="12.75">
      <c r="B4086" s="145"/>
    </row>
    <row r="4087" ht="12.75">
      <c r="B4087" s="145"/>
    </row>
    <row r="4088" ht="12.75">
      <c r="B4088" s="145"/>
    </row>
    <row r="4089" ht="12.75">
      <c r="B4089" s="145"/>
    </row>
    <row r="4090" ht="12.75">
      <c r="B4090" s="145"/>
    </row>
    <row r="4091" ht="12.75">
      <c r="B4091" s="145"/>
    </row>
    <row r="4092" ht="12.75">
      <c r="B4092" s="145"/>
    </row>
    <row r="4093" ht="12.75">
      <c r="B4093" s="145"/>
    </row>
    <row r="4094" ht="12.75">
      <c r="B4094" s="145"/>
    </row>
    <row r="4095" ht="12.75">
      <c r="B4095" s="145"/>
    </row>
    <row r="4096" ht="12.75">
      <c r="B4096" s="145"/>
    </row>
    <row r="4097" ht="12.75">
      <c r="B4097" s="145"/>
    </row>
    <row r="4098" ht="12.75">
      <c r="B4098" s="145"/>
    </row>
    <row r="4099" ht="12.75">
      <c r="B4099" s="145"/>
    </row>
    <row r="4100" ht="12.75">
      <c r="B4100" s="145"/>
    </row>
    <row r="4101" ht="12.75">
      <c r="B4101" s="145"/>
    </row>
    <row r="4102" ht="12.75">
      <c r="B4102" s="145"/>
    </row>
    <row r="4103" ht="12.75">
      <c r="B4103" s="145"/>
    </row>
    <row r="4104" ht="12.75">
      <c r="B4104" s="145"/>
    </row>
    <row r="4105" ht="12.75">
      <c r="B4105" s="145"/>
    </row>
    <row r="4106" ht="12.75">
      <c r="B4106" s="145"/>
    </row>
    <row r="4107" ht="12.75">
      <c r="B4107" s="145"/>
    </row>
    <row r="4108" ht="12.75">
      <c r="B4108" s="145"/>
    </row>
    <row r="4109" ht="12.75">
      <c r="B4109" s="145"/>
    </row>
    <row r="4110" ht="12.75">
      <c r="B4110" s="145"/>
    </row>
    <row r="4111" ht="12.75">
      <c r="B4111" s="145"/>
    </row>
    <row r="4112" ht="12.75">
      <c r="B4112" s="145"/>
    </row>
    <row r="4113" ht="12.75">
      <c r="B4113" s="145"/>
    </row>
    <row r="4114" ht="12.75">
      <c r="B4114" s="145"/>
    </row>
    <row r="4115" ht="12.75">
      <c r="B4115" s="145"/>
    </row>
    <row r="4116" ht="12.75">
      <c r="B4116" s="145"/>
    </row>
    <row r="4117" ht="12.75">
      <c r="B4117" s="145"/>
    </row>
    <row r="4118" ht="12.75">
      <c r="B4118" s="145"/>
    </row>
    <row r="4119" ht="12.75">
      <c r="B4119" s="145"/>
    </row>
    <row r="4120" ht="12.75">
      <c r="B4120" s="145"/>
    </row>
    <row r="4121" ht="12.75">
      <c r="B4121" s="145"/>
    </row>
    <row r="4122" ht="12.75">
      <c r="B4122" s="145"/>
    </row>
    <row r="4123" ht="12.75">
      <c r="B4123" s="145"/>
    </row>
    <row r="4124" ht="12.75">
      <c r="B4124" s="145"/>
    </row>
    <row r="4125" ht="12.75">
      <c r="B4125" s="145"/>
    </row>
    <row r="4126" ht="12.75">
      <c r="B4126" s="145"/>
    </row>
    <row r="4127" ht="12.75">
      <c r="B4127" s="145"/>
    </row>
    <row r="4128" ht="12.75">
      <c r="B4128" s="145"/>
    </row>
    <row r="4129" ht="12.75">
      <c r="B4129" s="145"/>
    </row>
    <row r="4130" ht="12.75">
      <c r="B4130" s="145"/>
    </row>
    <row r="4131" ht="12.75">
      <c r="B4131" s="145"/>
    </row>
    <row r="4132" ht="12.75">
      <c r="B4132" s="145"/>
    </row>
    <row r="4133" ht="12.75">
      <c r="B4133" s="145"/>
    </row>
    <row r="4134" ht="12.75">
      <c r="B4134" s="145"/>
    </row>
    <row r="4135" ht="12.75">
      <c r="B4135" s="145"/>
    </row>
    <row r="4136" ht="12.75">
      <c r="B4136" s="145"/>
    </row>
    <row r="4137" ht="12.75">
      <c r="B4137" s="145"/>
    </row>
    <row r="4138" ht="12.75">
      <c r="B4138" s="145"/>
    </row>
    <row r="4139" ht="12.75">
      <c r="B4139" s="145"/>
    </row>
    <row r="4140" ht="12.75">
      <c r="B4140" s="145"/>
    </row>
    <row r="4141" ht="12.75">
      <c r="B4141" s="145"/>
    </row>
    <row r="4142" ht="12.75">
      <c r="B4142" s="145"/>
    </row>
    <row r="4143" ht="12.75">
      <c r="B4143" s="145"/>
    </row>
    <row r="4144" ht="12.75">
      <c r="B4144" s="145"/>
    </row>
    <row r="4145" ht="12.75">
      <c r="B4145" s="145"/>
    </row>
    <row r="4146" ht="12.75">
      <c r="B4146" s="145"/>
    </row>
    <row r="4147" ht="12.75">
      <c r="B4147" s="145"/>
    </row>
    <row r="4148" ht="12.75">
      <c r="B4148" s="145"/>
    </row>
    <row r="4149" ht="12.75">
      <c r="B4149" s="145"/>
    </row>
    <row r="4150" ht="12.75">
      <c r="B4150" s="145"/>
    </row>
    <row r="4151" ht="12.75">
      <c r="B4151" s="145"/>
    </row>
    <row r="4152" ht="12.75">
      <c r="B4152" s="145"/>
    </row>
    <row r="4153" ht="12.75">
      <c r="B4153" s="145"/>
    </row>
    <row r="4154" ht="12.75">
      <c r="B4154" s="145"/>
    </row>
    <row r="4155" ht="12.75">
      <c r="B4155" s="145"/>
    </row>
    <row r="4156" ht="12.75">
      <c r="B4156" s="145"/>
    </row>
    <row r="4157" ht="12.75">
      <c r="B4157" s="145"/>
    </row>
    <row r="4158" ht="12.75">
      <c r="B4158" s="145"/>
    </row>
    <row r="4159" ht="12.75">
      <c r="B4159" s="145"/>
    </row>
    <row r="4160" ht="12.75">
      <c r="B4160" s="145"/>
    </row>
    <row r="4161" ht="12.75">
      <c r="B4161" s="145"/>
    </row>
    <row r="4162" ht="12.75">
      <c r="B4162" s="145"/>
    </row>
    <row r="4163" ht="12.75">
      <c r="B4163" s="145"/>
    </row>
    <row r="4164" ht="12.75">
      <c r="B4164" s="145"/>
    </row>
    <row r="4165" ht="12.75">
      <c r="B4165" s="145"/>
    </row>
    <row r="4166" ht="12.75">
      <c r="B4166" s="145"/>
    </row>
    <row r="4167" ht="12.75">
      <c r="B4167" s="145"/>
    </row>
    <row r="4168" ht="12.75">
      <c r="B4168" s="145"/>
    </row>
    <row r="4169" ht="12.75">
      <c r="B4169" s="145"/>
    </row>
    <row r="4170" ht="12.75">
      <c r="B4170" s="145"/>
    </row>
    <row r="4171" ht="12.75">
      <c r="B4171" s="145"/>
    </row>
    <row r="4172" ht="12.75">
      <c r="B4172" s="145"/>
    </row>
    <row r="4173" ht="12.75">
      <c r="B4173" s="145"/>
    </row>
    <row r="4174" ht="12.75">
      <c r="B4174" s="145"/>
    </row>
    <row r="4175" ht="12.75">
      <c r="B4175" s="145"/>
    </row>
    <row r="4176" ht="12.75">
      <c r="B4176" s="145"/>
    </row>
    <row r="4177" ht="12.75">
      <c r="B4177" s="145"/>
    </row>
    <row r="4178" ht="12.75">
      <c r="B4178" s="145"/>
    </row>
    <row r="4179" ht="12.75">
      <c r="B4179" s="145"/>
    </row>
    <row r="4180" ht="12.75">
      <c r="B4180" s="145"/>
    </row>
    <row r="4181" ht="12.75">
      <c r="B4181" s="145"/>
    </row>
    <row r="4182" ht="12.75">
      <c r="B4182" s="145"/>
    </row>
    <row r="4183" ht="12.75">
      <c r="B4183" s="145"/>
    </row>
    <row r="4184" ht="12.75">
      <c r="B4184" s="145"/>
    </row>
    <row r="4185" ht="12.75">
      <c r="B4185" s="145"/>
    </row>
    <row r="4186" ht="12.75">
      <c r="B4186" s="145"/>
    </row>
    <row r="4187" ht="12.75">
      <c r="B4187" s="145"/>
    </row>
    <row r="4188" ht="12.75">
      <c r="B4188" s="145"/>
    </row>
    <row r="4189" ht="12.75">
      <c r="B4189" s="145"/>
    </row>
    <row r="4190" ht="12.75">
      <c r="B4190" s="145"/>
    </row>
    <row r="4191" ht="12.75">
      <c r="B4191" s="145"/>
    </row>
    <row r="4192" ht="12.75">
      <c r="B4192" s="145"/>
    </row>
    <row r="4193" ht="12.75">
      <c r="B4193" s="145"/>
    </row>
    <row r="4194" ht="12.75">
      <c r="B4194" s="145"/>
    </row>
    <row r="4195" ht="12.75">
      <c r="B4195" s="145"/>
    </row>
    <row r="4196" ht="12.75">
      <c r="B4196" s="145"/>
    </row>
    <row r="4197" ht="12.75">
      <c r="B4197" s="145"/>
    </row>
    <row r="4198" ht="12.75">
      <c r="B4198" s="145"/>
    </row>
    <row r="4199" ht="12.75">
      <c r="B4199" s="145"/>
    </row>
    <row r="4200" ht="12.75">
      <c r="B4200" s="145"/>
    </row>
    <row r="4201" ht="12.75">
      <c r="B4201" s="145"/>
    </row>
    <row r="4202" ht="12.75">
      <c r="B4202" s="145"/>
    </row>
    <row r="4203" ht="12.75">
      <c r="B4203" s="145"/>
    </row>
    <row r="4204" ht="12.75">
      <c r="B4204" s="145"/>
    </row>
    <row r="4205" ht="12.75">
      <c r="B4205" s="145"/>
    </row>
    <row r="4206" ht="12.75">
      <c r="B4206" s="145"/>
    </row>
    <row r="4207" ht="12.75">
      <c r="B4207" s="145"/>
    </row>
    <row r="4208" ht="12.75">
      <c r="B4208" s="145"/>
    </row>
    <row r="4209" ht="12.75">
      <c r="B4209" s="145"/>
    </row>
    <row r="4210" ht="12.75">
      <c r="B4210" s="145"/>
    </row>
    <row r="4211" ht="12.75">
      <c r="B4211" s="145"/>
    </row>
    <row r="4212" ht="12.75">
      <c r="B4212" s="145"/>
    </row>
    <row r="4213" ht="12.75">
      <c r="B4213" s="145"/>
    </row>
    <row r="4214" ht="12.75">
      <c r="B4214" s="145"/>
    </row>
    <row r="4215" ht="12.75">
      <c r="B4215" s="145"/>
    </row>
    <row r="4216" ht="12.75">
      <c r="B4216" s="145"/>
    </row>
    <row r="4217" ht="12.75">
      <c r="B4217" s="145"/>
    </row>
    <row r="4218" ht="12.75">
      <c r="B4218" s="145"/>
    </row>
    <row r="4219" ht="12.75">
      <c r="B4219" s="145"/>
    </row>
    <row r="4220" ht="12.75">
      <c r="B4220" s="145"/>
    </row>
    <row r="4221" ht="12.75">
      <c r="B4221" s="145"/>
    </row>
    <row r="4222" ht="12.75">
      <c r="B4222" s="145"/>
    </row>
    <row r="4223" ht="12.75">
      <c r="B4223" s="145"/>
    </row>
    <row r="4224" ht="12.75">
      <c r="B4224" s="145"/>
    </row>
    <row r="4225" ht="12.75">
      <c r="B4225" s="145"/>
    </row>
    <row r="4226" ht="12.75">
      <c r="B4226" s="145"/>
    </row>
    <row r="4227" ht="12.75">
      <c r="B4227" s="145"/>
    </row>
    <row r="4228" ht="12.75">
      <c r="B4228" s="145"/>
    </row>
    <row r="4229" ht="12.75">
      <c r="B4229" s="145"/>
    </row>
    <row r="4230" ht="12.75">
      <c r="B4230" s="145"/>
    </row>
    <row r="4231" ht="12.75">
      <c r="B4231" s="145"/>
    </row>
    <row r="4232" ht="12.75">
      <c r="B4232" s="145"/>
    </row>
    <row r="4233" ht="12.75">
      <c r="B4233" s="145"/>
    </row>
    <row r="4234" ht="12.75">
      <c r="B4234" s="145"/>
    </row>
    <row r="4235" ht="12.75">
      <c r="B4235" s="145"/>
    </row>
    <row r="4236" ht="12.75">
      <c r="B4236" s="145"/>
    </row>
    <row r="4237" ht="12.75">
      <c r="B4237" s="145"/>
    </row>
    <row r="4238" ht="12.75">
      <c r="B4238" s="145"/>
    </row>
    <row r="4239" ht="12.75">
      <c r="B4239" s="145"/>
    </row>
    <row r="4240" ht="12.75">
      <c r="B4240" s="145"/>
    </row>
    <row r="4241" ht="12.75">
      <c r="B4241" s="145"/>
    </row>
    <row r="4242" ht="12.75">
      <c r="B4242" s="145"/>
    </row>
    <row r="4243" ht="12.75">
      <c r="B4243" s="145"/>
    </row>
    <row r="4244" ht="12.75">
      <c r="B4244" s="145"/>
    </row>
    <row r="4245" ht="12.75">
      <c r="B4245" s="145"/>
    </row>
    <row r="4246" ht="12.75">
      <c r="B4246" s="145"/>
    </row>
    <row r="4247" ht="12.75">
      <c r="B4247" s="145"/>
    </row>
    <row r="4248" ht="12.75">
      <c r="B4248" s="145"/>
    </row>
    <row r="4249" ht="12.75">
      <c r="B4249" s="145"/>
    </row>
    <row r="4250" ht="12.75">
      <c r="B4250" s="145"/>
    </row>
    <row r="4251" ht="12.75">
      <c r="B4251" s="145"/>
    </row>
    <row r="4252" ht="12.75">
      <c r="B4252" s="145"/>
    </row>
    <row r="4253" ht="12.75">
      <c r="B4253" s="145"/>
    </row>
    <row r="4254" ht="12.75">
      <c r="B4254" s="145"/>
    </row>
    <row r="4255" ht="12.75">
      <c r="B4255" s="145"/>
    </row>
    <row r="4256" ht="12.75">
      <c r="B4256" s="145"/>
    </row>
    <row r="4257" ht="12.75">
      <c r="B4257" s="145"/>
    </row>
    <row r="4258" ht="12.75">
      <c r="B4258" s="145"/>
    </row>
    <row r="4259" ht="12.75">
      <c r="B4259" s="145"/>
    </row>
    <row r="4260" ht="12.75">
      <c r="B4260" s="145"/>
    </row>
    <row r="4261" ht="12.75">
      <c r="B4261" s="145"/>
    </row>
    <row r="4262" ht="12.75">
      <c r="B4262" s="145"/>
    </row>
    <row r="4263" ht="12.75">
      <c r="B4263" s="145"/>
    </row>
    <row r="4264" ht="12.75">
      <c r="B4264" s="145"/>
    </row>
    <row r="4265" ht="12.75">
      <c r="B4265" s="145"/>
    </row>
    <row r="4266" ht="12.75">
      <c r="B4266" s="145"/>
    </row>
    <row r="4267" ht="12.75">
      <c r="B4267" s="145"/>
    </row>
    <row r="4268" ht="12.75">
      <c r="B4268" s="145"/>
    </row>
    <row r="4269" ht="12.75">
      <c r="B4269" s="145"/>
    </row>
    <row r="4270" ht="12.75">
      <c r="B4270" s="145"/>
    </row>
    <row r="4271" ht="12.75">
      <c r="B4271" s="145"/>
    </row>
    <row r="4272" ht="12.75">
      <c r="B4272" s="145"/>
    </row>
    <row r="4273" ht="12.75">
      <c r="B4273" s="145"/>
    </row>
    <row r="4274" ht="12.75">
      <c r="B4274" s="145"/>
    </row>
    <row r="4275" ht="12.75">
      <c r="B4275" s="145"/>
    </row>
    <row r="4276" ht="12.75">
      <c r="B4276" s="145"/>
    </row>
    <row r="4277" ht="12.75">
      <c r="B4277" s="145"/>
    </row>
    <row r="4278" ht="12.75">
      <c r="B4278" s="145"/>
    </row>
    <row r="4279" ht="12.75">
      <c r="B4279" s="145"/>
    </row>
    <row r="4280" ht="12.75">
      <c r="B4280" s="145"/>
    </row>
    <row r="4281" ht="12.75">
      <c r="B4281" s="145"/>
    </row>
    <row r="4282" ht="12.75">
      <c r="B4282" s="145"/>
    </row>
    <row r="4283" ht="12.75">
      <c r="B4283" s="145"/>
    </row>
    <row r="4284" ht="12.75">
      <c r="B4284" s="145"/>
    </row>
    <row r="4285" ht="12.75">
      <c r="B4285" s="145"/>
    </row>
    <row r="4286" ht="12.75">
      <c r="B4286" s="145"/>
    </row>
    <row r="4287" ht="12.75">
      <c r="B4287" s="145"/>
    </row>
    <row r="4288" ht="12.75">
      <c r="B4288" s="145"/>
    </row>
    <row r="4289" ht="12.75">
      <c r="B4289" s="145"/>
    </row>
    <row r="4290" ht="12.75">
      <c r="B4290" s="145"/>
    </row>
    <row r="4291" ht="12.75">
      <c r="B4291" s="145"/>
    </row>
    <row r="4292" ht="12.75">
      <c r="B4292" s="145"/>
    </row>
    <row r="4293" ht="12.75">
      <c r="B4293" s="145"/>
    </row>
    <row r="4294" ht="12.75">
      <c r="B4294" s="145"/>
    </row>
    <row r="4295" ht="12.75">
      <c r="B4295" s="145"/>
    </row>
    <row r="4296" ht="12.75">
      <c r="B4296" s="145"/>
    </row>
    <row r="4297" ht="12.75">
      <c r="B4297" s="145"/>
    </row>
    <row r="4298" ht="12.75">
      <c r="B4298" s="145"/>
    </row>
    <row r="4299" ht="12.75">
      <c r="B4299" s="145"/>
    </row>
    <row r="4300" ht="12.75">
      <c r="B4300" s="145"/>
    </row>
    <row r="4301" ht="12.75">
      <c r="B4301" s="145"/>
    </row>
    <row r="4302" ht="12.75">
      <c r="B4302" s="145"/>
    </row>
    <row r="4303" ht="12.75">
      <c r="B4303" s="145"/>
    </row>
    <row r="4304" ht="12.75">
      <c r="B4304" s="145"/>
    </row>
    <row r="4305" ht="12.75">
      <c r="B4305" s="145"/>
    </row>
    <row r="4306" ht="12.75">
      <c r="B4306" s="145"/>
    </row>
    <row r="4307" ht="12.75">
      <c r="B4307" s="145"/>
    </row>
    <row r="4308" ht="12.75">
      <c r="B4308" s="145"/>
    </row>
    <row r="4309" ht="12.75">
      <c r="B4309" s="145"/>
    </row>
    <row r="4310" ht="12.75">
      <c r="B4310" s="145"/>
    </row>
    <row r="4311" ht="12.75">
      <c r="B4311" s="145"/>
    </row>
    <row r="4312" ht="12.75">
      <c r="B4312" s="145"/>
    </row>
    <row r="4313" ht="12.75">
      <c r="B4313" s="145"/>
    </row>
    <row r="4314" ht="12.75">
      <c r="B4314" s="145"/>
    </row>
    <row r="4315" ht="12.75">
      <c r="B4315" s="145"/>
    </row>
    <row r="4316" ht="12.75">
      <c r="B4316" s="145"/>
    </row>
    <row r="4317" ht="12.75">
      <c r="B4317" s="145"/>
    </row>
    <row r="4318" ht="12.75">
      <c r="B4318" s="145"/>
    </row>
    <row r="4319" ht="12.75">
      <c r="B4319" s="145"/>
    </row>
    <row r="4320" ht="12.75">
      <c r="B4320" s="145"/>
    </row>
    <row r="4321" ht="12.75">
      <c r="B4321" s="145"/>
    </row>
    <row r="4322" ht="12.75">
      <c r="B4322" s="145"/>
    </row>
    <row r="4323" ht="12.75">
      <c r="B4323" s="145"/>
    </row>
    <row r="4324" ht="12.75">
      <c r="B4324" s="145"/>
    </row>
    <row r="4325" ht="12.75">
      <c r="B4325" s="145"/>
    </row>
    <row r="4326" ht="12.75">
      <c r="B4326" s="145"/>
    </row>
    <row r="4327" ht="12.75">
      <c r="B4327" s="145"/>
    </row>
    <row r="4328" ht="12.75">
      <c r="B4328" s="145"/>
    </row>
    <row r="4329" ht="12.75">
      <c r="B4329" s="145"/>
    </row>
    <row r="4330" ht="12.75">
      <c r="B4330" s="145"/>
    </row>
    <row r="4331" ht="12.75">
      <c r="B4331" s="145"/>
    </row>
    <row r="4332" ht="12.75">
      <c r="B4332" s="145"/>
    </row>
    <row r="4333" ht="12.75">
      <c r="B4333" s="145"/>
    </row>
    <row r="4334" ht="12.75">
      <c r="B4334" s="145"/>
    </row>
    <row r="4335" ht="12.75">
      <c r="B4335" s="145"/>
    </row>
    <row r="4336" ht="12.75">
      <c r="B4336" s="145"/>
    </row>
    <row r="4337" ht="12.75">
      <c r="B4337" s="145"/>
    </row>
    <row r="4338" ht="12.75">
      <c r="B4338" s="145"/>
    </row>
    <row r="4339" ht="12.75">
      <c r="B4339" s="145"/>
    </row>
    <row r="4340" ht="12.75">
      <c r="B4340" s="145"/>
    </row>
    <row r="4341" ht="12.75">
      <c r="B4341" s="145"/>
    </row>
    <row r="4342" ht="12.75">
      <c r="B4342" s="145"/>
    </row>
    <row r="4343" ht="12.75">
      <c r="B4343" s="145"/>
    </row>
    <row r="4344" ht="12.75">
      <c r="B4344" s="145"/>
    </row>
    <row r="4345" ht="12.75">
      <c r="B4345" s="145"/>
    </row>
    <row r="4346" ht="12.75">
      <c r="B4346" s="145"/>
    </row>
    <row r="4347" ht="12.75">
      <c r="B4347" s="145"/>
    </row>
    <row r="4348" ht="12.75">
      <c r="B4348" s="145"/>
    </row>
    <row r="4349" ht="12.75">
      <c r="B4349" s="145"/>
    </row>
    <row r="4350" ht="12.75">
      <c r="B4350" s="145"/>
    </row>
    <row r="4351" ht="12.75">
      <c r="B4351" s="145"/>
    </row>
    <row r="4352" ht="12.75">
      <c r="B4352" s="145"/>
    </row>
    <row r="4353" ht="12.75">
      <c r="B4353" s="145"/>
    </row>
    <row r="4354" ht="12.75">
      <c r="B4354" s="145"/>
    </row>
    <row r="4355" ht="12.75">
      <c r="B4355" s="145"/>
    </row>
    <row r="4356" ht="12.75">
      <c r="B4356" s="145"/>
    </row>
    <row r="4357" ht="12.75">
      <c r="B4357" s="145"/>
    </row>
    <row r="4358" ht="12.75">
      <c r="B4358" s="145"/>
    </row>
    <row r="4359" ht="12.75">
      <c r="B4359" s="145"/>
    </row>
    <row r="4360" ht="12.75">
      <c r="B4360" s="145"/>
    </row>
    <row r="4361" ht="12.75">
      <c r="B4361" s="145"/>
    </row>
    <row r="4362" ht="12.75">
      <c r="B4362" s="145"/>
    </row>
    <row r="4363" ht="12.75">
      <c r="B4363" s="145"/>
    </row>
    <row r="4364" ht="12.75">
      <c r="B4364" s="145"/>
    </row>
    <row r="4365" ht="12.75">
      <c r="B4365" s="145"/>
    </row>
    <row r="4366" ht="12.75">
      <c r="B4366" s="145"/>
    </row>
    <row r="4367" ht="12.75">
      <c r="B4367" s="145"/>
    </row>
    <row r="4368" ht="12.75">
      <c r="B4368" s="145"/>
    </row>
    <row r="4369" ht="12.75">
      <c r="B4369" s="145"/>
    </row>
    <row r="4370" ht="12.75">
      <c r="B4370" s="145"/>
    </row>
    <row r="4371" ht="12.75">
      <c r="B4371" s="145"/>
    </row>
    <row r="4372" ht="12.75">
      <c r="B4372" s="145"/>
    </row>
    <row r="4373" ht="12.75">
      <c r="B4373" s="145"/>
    </row>
    <row r="4374" ht="12.75">
      <c r="B4374" s="145"/>
    </row>
    <row r="4375" ht="12.75">
      <c r="B4375" s="145"/>
    </row>
    <row r="4376" ht="12.75">
      <c r="B4376" s="145"/>
    </row>
    <row r="4377" ht="12.75">
      <c r="B4377" s="145"/>
    </row>
    <row r="4378" ht="12.75">
      <c r="B4378" s="145"/>
    </row>
    <row r="4379" ht="12.75">
      <c r="B4379" s="145"/>
    </row>
    <row r="4380" ht="12.75">
      <c r="B4380" s="145"/>
    </row>
    <row r="4381" ht="12.75">
      <c r="B4381" s="145"/>
    </row>
    <row r="4382" ht="12.75">
      <c r="B4382" s="145"/>
    </row>
    <row r="4383" ht="12.75">
      <c r="B4383" s="145"/>
    </row>
    <row r="4384" ht="12.75">
      <c r="B4384" s="145"/>
    </row>
    <row r="4385" ht="12.75">
      <c r="B4385" s="145"/>
    </row>
    <row r="4386" ht="12.75">
      <c r="B4386" s="145"/>
    </row>
    <row r="4387" ht="12.75">
      <c r="B4387" s="145"/>
    </row>
    <row r="4388" ht="12.75">
      <c r="B4388" s="145"/>
    </row>
    <row r="4389" ht="12.75">
      <c r="B4389" s="145"/>
    </row>
    <row r="4390" ht="12.75">
      <c r="B4390" s="145"/>
    </row>
    <row r="4391" ht="12.75">
      <c r="B4391" s="145"/>
    </row>
    <row r="4392" ht="12.75">
      <c r="B4392" s="145"/>
    </row>
    <row r="4393" ht="12.75">
      <c r="B4393" s="145"/>
    </row>
    <row r="4394" ht="12.75">
      <c r="B4394" s="145"/>
    </row>
    <row r="4395" ht="12.75">
      <c r="B4395" s="145"/>
    </row>
    <row r="4396" ht="12.75">
      <c r="B4396" s="145"/>
    </row>
    <row r="4397" ht="12.75">
      <c r="B4397" s="145"/>
    </row>
    <row r="4398" ht="12.75">
      <c r="B4398" s="145"/>
    </row>
    <row r="4399" ht="12.75">
      <c r="B4399" s="145"/>
    </row>
    <row r="4400" ht="12.75">
      <c r="B4400" s="145"/>
    </row>
    <row r="4401" ht="12.75">
      <c r="B4401" s="145"/>
    </row>
    <row r="4402" ht="12.75">
      <c r="B4402" s="145"/>
    </row>
    <row r="4403" ht="12.75">
      <c r="B4403" s="145"/>
    </row>
    <row r="4404" ht="12.75">
      <c r="B4404" s="145"/>
    </row>
    <row r="4405" ht="12.75">
      <c r="B4405" s="145"/>
    </row>
    <row r="4406" ht="12.75">
      <c r="B4406" s="145"/>
    </row>
    <row r="4407" ht="12.75">
      <c r="B4407" s="145"/>
    </row>
    <row r="4408" ht="12.75">
      <c r="B4408" s="145"/>
    </row>
    <row r="4409" ht="12.75">
      <c r="B4409" s="145"/>
    </row>
    <row r="4410" ht="12.75">
      <c r="B4410" s="145"/>
    </row>
    <row r="4411" ht="12.75">
      <c r="B4411" s="145"/>
    </row>
    <row r="4412" ht="12.75">
      <c r="B4412" s="145"/>
    </row>
    <row r="4413" ht="12.75">
      <c r="B4413" s="145"/>
    </row>
    <row r="4414" ht="12.75">
      <c r="B4414" s="145"/>
    </row>
    <row r="4415" ht="12.75">
      <c r="B4415" s="145"/>
    </row>
    <row r="4416" ht="12.75">
      <c r="B4416" s="145"/>
    </row>
    <row r="4417" ht="12.75">
      <c r="B4417" s="145"/>
    </row>
    <row r="4418" ht="12.75">
      <c r="B4418" s="145"/>
    </row>
    <row r="4419" ht="12.75">
      <c r="B4419" s="145"/>
    </row>
    <row r="4420" ht="12.75">
      <c r="B4420" s="145"/>
    </row>
    <row r="4421" ht="12.75">
      <c r="B4421" s="145"/>
    </row>
    <row r="4422" ht="12.75">
      <c r="B4422" s="145"/>
    </row>
    <row r="4423" ht="12.75">
      <c r="B4423" s="145"/>
    </row>
    <row r="4424" ht="12.75">
      <c r="B4424" s="145"/>
    </row>
    <row r="4425" ht="12.75">
      <c r="B4425" s="145"/>
    </row>
    <row r="4426" ht="12.75">
      <c r="B4426" s="145"/>
    </row>
    <row r="4427" ht="12.75">
      <c r="B4427" s="145"/>
    </row>
    <row r="4428" ht="12.75">
      <c r="B4428" s="145"/>
    </row>
    <row r="4429" ht="12.75">
      <c r="B4429" s="145"/>
    </row>
    <row r="4430" ht="12.75">
      <c r="B4430" s="145"/>
    </row>
    <row r="4431" ht="12.75">
      <c r="B4431" s="145"/>
    </row>
    <row r="4432" ht="12.75">
      <c r="B4432" s="145"/>
    </row>
    <row r="4433" ht="12.75">
      <c r="B4433" s="145"/>
    </row>
    <row r="4434" ht="12.75">
      <c r="B4434" s="145"/>
    </row>
    <row r="4435" ht="12.75">
      <c r="B4435" s="145"/>
    </row>
    <row r="4436" ht="12.75">
      <c r="B4436" s="145"/>
    </row>
    <row r="4437" ht="12.75">
      <c r="B4437" s="145"/>
    </row>
    <row r="4438" ht="12.75">
      <c r="B4438" s="145"/>
    </row>
    <row r="4439" ht="12.75">
      <c r="B4439" s="145"/>
    </row>
    <row r="4440" ht="12.75">
      <c r="B4440" s="145"/>
    </row>
    <row r="4441" ht="12.75">
      <c r="B4441" s="145"/>
    </row>
    <row r="4442" ht="12.75">
      <c r="B4442" s="145"/>
    </row>
    <row r="4443" ht="12.75">
      <c r="B4443" s="145"/>
    </row>
    <row r="4444" ht="12.75">
      <c r="B4444" s="145"/>
    </row>
    <row r="4445" ht="12.75">
      <c r="B4445" s="145"/>
    </row>
    <row r="4446" ht="12.75">
      <c r="B4446" s="145"/>
    </row>
    <row r="4447" ht="12.75">
      <c r="B4447" s="145"/>
    </row>
    <row r="4448" ht="12.75">
      <c r="B4448" s="145"/>
    </row>
    <row r="4449" ht="12.75">
      <c r="B4449" s="145"/>
    </row>
    <row r="4450" ht="12.75">
      <c r="B4450" s="145"/>
    </row>
    <row r="4451" ht="12.75">
      <c r="B4451" s="145"/>
    </row>
    <row r="4452" ht="12.75">
      <c r="B4452" s="145"/>
    </row>
    <row r="4453" ht="12.75">
      <c r="B4453" s="145"/>
    </row>
    <row r="4454" ht="12.75">
      <c r="B4454" s="145"/>
    </row>
    <row r="4455" ht="12.75">
      <c r="B4455" s="145"/>
    </row>
    <row r="4456" ht="12.75">
      <c r="B4456" s="145"/>
    </row>
    <row r="4457" ht="12.75">
      <c r="B4457" s="145"/>
    </row>
    <row r="4458" ht="12.75">
      <c r="B4458" s="145"/>
    </row>
    <row r="4459" ht="12.75">
      <c r="B4459" s="145"/>
    </row>
    <row r="4460" ht="12.75">
      <c r="B4460" s="145"/>
    </row>
    <row r="4461" ht="12.75">
      <c r="B4461" s="145"/>
    </row>
    <row r="4462" ht="12.75">
      <c r="B4462" s="145"/>
    </row>
    <row r="4463" ht="12.75">
      <c r="B4463" s="145"/>
    </row>
    <row r="4464" ht="12.75">
      <c r="B4464" s="145"/>
    </row>
    <row r="4465" ht="12.75">
      <c r="B4465" s="145"/>
    </row>
    <row r="4466" ht="12.75">
      <c r="B4466" s="145"/>
    </row>
    <row r="4467" ht="12.75">
      <c r="B4467" s="145"/>
    </row>
    <row r="4468" ht="12.75">
      <c r="B4468" s="145"/>
    </row>
    <row r="4469" ht="12.75">
      <c r="B4469" s="145"/>
    </row>
    <row r="4470" ht="12.75">
      <c r="B4470" s="145"/>
    </row>
    <row r="4471" ht="12.75">
      <c r="B4471" s="145"/>
    </row>
    <row r="4472" ht="12.75">
      <c r="B4472" s="145"/>
    </row>
    <row r="4473" ht="12.75">
      <c r="B4473" s="145"/>
    </row>
    <row r="4474" ht="12.75">
      <c r="B4474" s="145"/>
    </row>
    <row r="4475" ht="12.75">
      <c r="B4475" s="145"/>
    </row>
    <row r="4476" ht="12.75">
      <c r="B4476" s="145"/>
    </row>
    <row r="4477" ht="12.75">
      <c r="B4477" s="145"/>
    </row>
    <row r="4478" ht="12.75">
      <c r="B4478" s="145"/>
    </row>
    <row r="4479" ht="12.75">
      <c r="B4479" s="145"/>
    </row>
    <row r="4480" ht="12.75">
      <c r="B4480" s="145"/>
    </row>
    <row r="4481" ht="12.75">
      <c r="B4481" s="145"/>
    </row>
    <row r="4482" ht="12.75">
      <c r="B4482" s="145"/>
    </row>
    <row r="4483" ht="12.75">
      <c r="B4483" s="145"/>
    </row>
    <row r="4484" ht="12.75">
      <c r="B4484" s="145"/>
    </row>
    <row r="4485" ht="12.75">
      <c r="B4485" s="145"/>
    </row>
    <row r="4486" ht="12.75">
      <c r="B4486" s="145"/>
    </row>
    <row r="4487" ht="12.75">
      <c r="B4487" s="145"/>
    </row>
    <row r="4488" ht="12.75">
      <c r="B4488" s="145"/>
    </row>
    <row r="4489" ht="12.75">
      <c r="B4489" s="145"/>
    </row>
    <row r="4490" ht="12.75">
      <c r="B4490" s="145"/>
    </row>
    <row r="4491" ht="12.75">
      <c r="B4491" s="145"/>
    </row>
    <row r="4492" ht="12.75">
      <c r="B4492" s="145"/>
    </row>
    <row r="4493" ht="12.75">
      <c r="B4493" s="145"/>
    </row>
    <row r="4494" ht="12.75">
      <c r="B4494" s="145"/>
    </row>
    <row r="4495" ht="12.75">
      <c r="B4495" s="145"/>
    </row>
    <row r="4496" ht="12.75">
      <c r="B4496" s="145"/>
    </row>
    <row r="4497" ht="12.75">
      <c r="B4497" s="145"/>
    </row>
    <row r="4498" ht="12.75">
      <c r="B4498" s="145"/>
    </row>
    <row r="4499" ht="12.75">
      <c r="B4499" s="145"/>
    </row>
    <row r="4500" ht="12.75">
      <c r="B4500" s="145"/>
    </row>
    <row r="4501" ht="12.75">
      <c r="B4501" s="145"/>
    </row>
    <row r="4502" ht="12.75">
      <c r="B4502" s="145"/>
    </row>
    <row r="4503" ht="12.75">
      <c r="B4503" s="145"/>
    </row>
    <row r="4504" ht="12.75">
      <c r="B4504" s="145"/>
    </row>
    <row r="4505" ht="12.75">
      <c r="B4505" s="145"/>
    </row>
    <row r="4506" ht="12.75">
      <c r="B4506" s="145"/>
    </row>
    <row r="4507" ht="12.75">
      <c r="B4507" s="145"/>
    </row>
    <row r="4508" ht="12.75">
      <c r="B4508" s="145"/>
    </row>
    <row r="4509" ht="12.75">
      <c r="B4509" s="145"/>
    </row>
    <row r="4510" ht="12.75">
      <c r="B4510" s="145"/>
    </row>
    <row r="4511" ht="12.75">
      <c r="B4511" s="145"/>
    </row>
    <row r="4512" ht="12.75">
      <c r="B4512" s="145"/>
    </row>
    <row r="4513" ht="12.75">
      <c r="B4513" s="145"/>
    </row>
    <row r="4514" ht="12.75">
      <c r="B4514" s="145"/>
    </row>
    <row r="4515" ht="12.75">
      <c r="B4515" s="145"/>
    </row>
    <row r="4516" ht="12.75">
      <c r="B4516" s="145"/>
    </row>
    <row r="4517" ht="12.75">
      <c r="B4517" s="145"/>
    </row>
    <row r="4518" ht="12.75">
      <c r="B4518" s="145"/>
    </row>
    <row r="4519" ht="12.75">
      <c r="B4519" s="145"/>
    </row>
    <row r="4520" ht="12.75">
      <c r="B4520" s="145"/>
    </row>
    <row r="4521" ht="12.75">
      <c r="B4521" s="145"/>
    </row>
    <row r="4522" ht="12.75">
      <c r="B4522" s="145"/>
    </row>
    <row r="4523" ht="12.75">
      <c r="B4523" s="145"/>
    </row>
    <row r="4524" ht="12.75">
      <c r="B4524" s="145"/>
    </row>
    <row r="4525" ht="12.75">
      <c r="B4525" s="145"/>
    </row>
    <row r="4526" ht="12.75">
      <c r="B4526" s="145"/>
    </row>
    <row r="4527" ht="12.75">
      <c r="B4527" s="145"/>
    </row>
    <row r="4528" ht="12.75">
      <c r="B4528" s="145"/>
    </row>
    <row r="4529" ht="12.75">
      <c r="B4529" s="145"/>
    </row>
    <row r="4530" ht="12.75">
      <c r="B4530" s="145"/>
    </row>
    <row r="4531" ht="12.75">
      <c r="B4531" s="145"/>
    </row>
    <row r="4532" ht="12.75">
      <c r="B4532" s="145"/>
    </row>
    <row r="4533" ht="12.75">
      <c r="B4533" s="145"/>
    </row>
    <row r="4534" ht="12.75">
      <c r="B4534" s="145"/>
    </row>
    <row r="4535" ht="12.75">
      <c r="B4535" s="145"/>
    </row>
    <row r="4536" ht="12.75">
      <c r="B4536" s="145"/>
    </row>
    <row r="4537" ht="12.75">
      <c r="B4537" s="145"/>
    </row>
    <row r="4538" ht="12.75">
      <c r="B4538" s="145"/>
    </row>
    <row r="4539" ht="12.75">
      <c r="B4539" s="145"/>
    </row>
    <row r="4540" ht="12.75">
      <c r="B4540" s="145"/>
    </row>
    <row r="4541" ht="12.75">
      <c r="B4541" s="145"/>
    </row>
    <row r="4542" ht="12.75">
      <c r="B4542" s="145"/>
    </row>
    <row r="4543" ht="12.75">
      <c r="B4543" s="145"/>
    </row>
    <row r="4544" ht="12.75">
      <c r="B4544" s="145"/>
    </row>
    <row r="4545" ht="12.75">
      <c r="B4545" s="145"/>
    </row>
    <row r="4546" ht="12.75">
      <c r="B4546" s="145"/>
    </row>
    <row r="4547" ht="12.75">
      <c r="B4547" s="145"/>
    </row>
    <row r="4548" ht="12.75">
      <c r="B4548" s="145"/>
    </row>
    <row r="4549" ht="12.75">
      <c r="B4549" s="145"/>
    </row>
    <row r="4550" ht="12.75">
      <c r="B4550" s="145"/>
    </row>
    <row r="4551" ht="12.75">
      <c r="B4551" s="145"/>
    </row>
    <row r="4552" ht="12.75">
      <c r="B4552" s="145"/>
    </row>
    <row r="4553" ht="12.75">
      <c r="B4553" s="145"/>
    </row>
    <row r="4554" ht="12.75">
      <c r="B4554" s="145"/>
    </row>
    <row r="4555" ht="12.75">
      <c r="B4555" s="145"/>
    </row>
    <row r="4556" ht="12.75">
      <c r="B4556" s="145"/>
    </row>
    <row r="4557" ht="12.75">
      <c r="B4557" s="145"/>
    </row>
    <row r="4558" ht="12.75">
      <c r="B4558" s="145"/>
    </row>
    <row r="4559" ht="12.75">
      <c r="B4559" s="145"/>
    </row>
    <row r="4560" ht="12.75">
      <c r="B4560" s="145"/>
    </row>
    <row r="4561" ht="12.75">
      <c r="B4561" s="145"/>
    </row>
    <row r="4562" ht="12.75">
      <c r="B4562" s="145"/>
    </row>
    <row r="4563" ht="12.75">
      <c r="B4563" s="145"/>
    </row>
    <row r="4564" ht="12.75">
      <c r="B4564" s="145"/>
    </row>
    <row r="4565" ht="12.75">
      <c r="B4565" s="145"/>
    </row>
    <row r="4566" ht="12.75">
      <c r="B4566" s="145"/>
    </row>
    <row r="4567" ht="12.75">
      <c r="B4567" s="145"/>
    </row>
    <row r="4568" ht="12.75">
      <c r="B4568" s="145"/>
    </row>
    <row r="4569" ht="12.75">
      <c r="B4569" s="145"/>
    </row>
    <row r="4570" ht="12.75">
      <c r="B4570" s="145"/>
    </row>
    <row r="4571" ht="12.75">
      <c r="B4571" s="145"/>
    </row>
    <row r="4572" ht="12.75">
      <c r="B4572" s="145"/>
    </row>
    <row r="4573" ht="12.75">
      <c r="B4573" s="145"/>
    </row>
    <row r="4574" ht="12.75">
      <c r="B4574" s="145"/>
    </row>
    <row r="4575" ht="12.75">
      <c r="B4575" s="145"/>
    </row>
    <row r="4576" ht="12.75">
      <c r="B4576" s="145"/>
    </row>
    <row r="4577" ht="12.75">
      <c r="B4577" s="145"/>
    </row>
    <row r="4578" ht="12.75">
      <c r="B4578" s="145"/>
    </row>
    <row r="4579" ht="12.75">
      <c r="B4579" s="145"/>
    </row>
    <row r="4580" ht="12.75">
      <c r="B4580" s="145"/>
    </row>
    <row r="4581" ht="12.75">
      <c r="B4581" s="145"/>
    </row>
    <row r="4582" ht="12.75">
      <c r="B4582" s="145"/>
    </row>
    <row r="4583" ht="12.75">
      <c r="B4583" s="145"/>
    </row>
    <row r="4584" ht="12.75">
      <c r="B4584" s="145"/>
    </row>
    <row r="4585" ht="12.75">
      <c r="B4585" s="145"/>
    </row>
    <row r="4586" ht="12.75">
      <c r="B4586" s="145"/>
    </row>
    <row r="4587" ht="12.75">
      <c r="B4587" s="145"/>
    </row>
    <row r="4588" ht="12.75">
      <c r="B4588" s="145"/>
    </row>
    <row r="4589" ht="12.75">
      <c r="B4589" s="145"/>
    </row>
    <row r="4590" ht="12.75">
      <c r="B4590" s="145"/>
    </row>
    <row r="4591" ht="12.75">
      <c r="B4591" s="145"/>
    </row>
    <row r="4592" ht="12.75">
      <c r="B4592" s="145"/>
    </row>
    <row r="4593" ht="12.75">
      <c r="B4593" s="145"/>
    </row>
    <row r="4594" ht="12.75">
      <c r="B4594" s="145"/>
    </row>
    <row r="4595" ht="12.75">
      <c r="B4595" s="145"/>
    </row>
    <row r="4596" ht="12.75">
      <c r="B4596" s="145"/>
    </row>
    <row r="4597" ht="12.75">
      <c r="B4597" s="145"/>
    </row>
    <row r="4598" ht="12.75">
      <c r="B4598" s="145"/>
    </row>
    <row r="4599" ht="12.75">
      <c r="B4599" s="145"/>
    </row>
    <row r="4600" ht="12.75">
      <c r="B4600" s="145"/>
    </row>
    <row r="4601" ht="12.75">
      <c r="B4601" s="145"/>
    </row>
    <row r="4602" ht="12.75">
      <c r="B4602" s="145"/>
    </row>
    <row r="4603" ht="12.75">
      <c r="B4603" s="145"/>
    </row>
    <row r="4604" ht="12.75">
      <c r="B4604" s="145"/>
    </row>
    <row r="4605" ht="12.75">
      <c r="B4605" s="145"/>
    </row>
    <row r="4606" ht="12.75">
      <c r="B4606" s="145"/>
    </row>
    <row r="4607" ht="12.75">
      <c r="B4607" s="145"/>
    </row>
    <row r="4608" ht="12.75">
      <c r="B4608" s="145"/>
    </row>
    <row r="4609" ht="12.75">
      <c r="B4609" s="145"/>
    </row>
    <row r="4610" ht="12.75">
      <c r="B4610" s="145"/>
    </row>
    <row r="4611" ht="12.75">
      <c r="B4611" s="145"/>
    </row>
    <row r="4612" ht="12.75">
      <c r="B4612" s="145"/>
    </row>
    <row r="4613" ht="12.75">
      <c r="B4613" s="145"/>
    </row>
    <row r="4614" ht="12.75">
      <c r="B4614" s="145"/>
    </row>
    <row r="4615" ht="12.75">
      <c r="B4615" s="145"/>
    </row>
    <row r="4616" ht="12.75">
      <c r="B4616" s="145"/>
    </row>
    <row r="4617" ht="12.75">
      <c r="B4617" s="145"/>
    </row>
    <row r="4618" ht="12.75">
      <c r="B4618" s="145"/>
    </row>
    <row r="4619" ht="12.75">
      <c r="B4619" s="145"/>
    </row>
    <row r="4620" ht="12.75">
      <c r="B4620" s="145"/>
    </row>
    <row r="4621" ht="12.75">
      <c r="B4621" s="145"/>
    </row>
    <row r="4622" ht="12.75">
      <c r="B4622" s="145"/>
    </row>
    <row r="4623" ht="12.75">
      <c r="B4623" s="145"/>
    </row>
    <row r="4624" ht="12.75">
      <c r="B4624" s="145"/>
    </row>
    <row r="4625" ht="12.75">
      <c r="B4625" s="145"/>
    </row>
    <row r="4626" ht="12.75">
      <c r="B4626" s="145"/>
    </row>
    <row r="4627" ht="12.75">
      <c r="B4627" s="145"/>
    </row>
    <row r="4628" ht="12.75">
      <c r="B4628" s="145"/>
    </row>
    <row r="4629" ht="12.75">
      <c r="B4629" s="145"/>
    </row>
    <row r="4630" ht="12.75">
      <c r="B4630" s="145"/>
    </row>
    <row r="4631" ht="12.75">
      <c r="B4631" s="145"/>
    </row>
    <row r="4632" ht="12.75">
      <c r="B4632" s="145"/>
    </row>
    <row r="4633" ht="12.75">
      <c r="B4633" s="145"/>
    </row>
    <row r="4634" ht="12.75">
      <c r="B4634" s="145"/>
    </row>
    <row r="4635" ht="12.75">
      <c r="B4635" s="145"/>
    </row>
    <row r="4636" ht="12.75">
      <c r="B4636" s="145"/>
    </row>
    <row r="4637" ht="12.75">
      <c r="B4637" s="145"/>
    </row>
    <row r="4638" ht="12.75">
      <c r="B4638" s="145"/>
    </row>
    <row r="4639" ht="12.75">
      <c r="B4639" s="145"/>
    </row>
    <row r="4640" ht="12.75">
      <c r="B4640" s="145"/>
    </row>
    <row r="4641" ht="12.75">
      <c r="B4641" s="145"/>
    </row>
    <row r="4642" ht="12.75">
      <c r="B4642" s="145"/>
    </row>
    <row r="4643" ht="12.75">
      <c r="B4643" s="145"/>
    </row>
    <row r="4644" ht="12.75">
      <c r="B4644" s="145"/>
    </row>
    <row r="4645" ht="12.75">
      <c r="B4645" s="145"/>
    </row>
    <row r="4646" ht="12.75">
      <c r="B4646" s="145"/>
    </row>
    <row r="4647" ht="12.75">
      <c r="B4647" s="145"/>
    </row>
    <row r="4648" ht="12.75">
      <c r="B4648" s="145"/>
    </row>
    <row r="4649" ht="12.75">
      <c r="B4649" s="145"/>
    </row>
    <row r="4650" ht="12.75">
      <c r="B4650" s="145"/>
    </row>
    <row r="4651" ht="12.75">
      <c r="B4651" s="145"/>
    </row>
    <row r="4652" ht="12.75">
      <c r="B4652" s="145"/>
    </row>
    <row r="4653" ht="12.75">
      <c r="B4653" s="145"/>
    </row>
    <row r="4654" ht="12.75">
      <c r="B4654" s="145"/>
    </row>
    <row r="4655" ht="12.75">
      <c r="B4655" s="145"/>
    </row>
    <row r="4656" ht="12.75">
      <c r="B4656" s="145"/>
    </row>
    <row r="4657" ht="12.75">
      <c r="B4657" s="145"/>
    </row>
    <row r="4658" ht="12.75">
      <c r="B4658" s="145"/>
    </row>
    <row r="4659" ht="12.75">
      <c r="B4659" s="145"/>
    </row>
    <row r="4660" ht="12.75">
      <c r="B4660" s="145"/>
    </row>
    <row r="4661" ht="12.75">
      <c r="B4661" s="145"/>
    </row>
    <row r="4662" ht="12.75">
      <c r="B4662" s="145"/>
    </row>
    <row r="4663" ht="12.75">
      <c r="B4663" s="145"/>
    </row>
    <row r="4664" ht="12.75">
      <c r="B4664" s="145"/>
    </row>
    <row r="4665" ht="12.75">
      <c r="B4665" s="145"/>
    </row>
    <row r="4666" ht="12.75">
      <c r="B4666" s="145"/>
    </row>
    <row r="4667" ht="12.75">
      <c r="B4667" s="145"/>
    </row>
    <row r="4668" ht="12.75">
      <c r="B4668" s="145"/>
    </row>
    <row r="4669" ht="12.75">
      <c r="B4669" s="145"/>
    </row>
    <row r="4670" ht="12.75">
      <c r="B4670" s="145"/>
    </row>
    <row r="4671" ht="12.75">
      <c r="B4671" s="145"/>
    </row>
    <row r="4672" ht="12.75">
      <c r="B4672" s="145"/>
    </row>
    <row r="4673" ht="12.75">
      <c r="B4673" s="145"/>
    </row>
    <row r="4674" ht="12.75">
      <c r="B4674" s="145"/>
    </row>
    <row r="4675" ht="12.75">
      <c r="B4675" s="145"/>
    </row>
    <row r="4676" ht="12.75">
      <c r="B4676" s="145"/>
    </row>
    <row r="4677" ht="12.75">
      <c r="B4677" s="145"/>
    </row>
    <row r="4678" ht="12.75">
      <c r="B4678" s="145"/>
    </row>
    <row r="4679" ht="12.75">
      <c r="B4679" s="145"/>
    </row>
    <row r="4680" ht="12.75">
      <c r="B4680" s="145"/>
    </row>
    <row r="4681" ht="12.75">
      <c r="B4681" s="145"/>
    </row>
    <row r="4682" ht="12.75">
      <c r="B4682" s="145"/>
    </row>
    <row r="4683" ht="12.75">
      <c r="B4683" s="145"/>
    </row>
    <row r="4684" ht="12.75">
      <c r="B4684" s="145"/>
    </row>
    <row r="4685" ht="12.75">
      <c r="B4685" s="145"/>
    </row>
    <row r="4686" ht="12.75">
      <c r="B4686" s="145"/>
    </row>
    <row r="4687" ht="12.75">
      <c r="B4687" s="145"/>
    </row>
    <row r="4688" ht="12.75">
      <c r="B4688" s="145"/>
    </row>
    <row r="4689" ht="12.75">
      <c r="B4689" s="145"/>
    </row>
    <row r="4690" ht="12.75">
      <c r="B4690" s="145"/>
    </row>
    <row r="4691" ht="12.75">
      <c r="B4691" s="145"/>
    </row>
    <row r="4692" ht="12.75">
      <c r="B4692" s="145"/>
    </row>
    <row r="4693" ht="12.75">
      <c r="B4693" s="145"/>
    </row>
    <row r="4694" ht="12.75">
      <c r="B4694" s="145"/>
    </row>
    <row r="4695" ht="12.75">
      <c r="B4695" s="145"/>
    </row>
    <row r="4696" ht="12.75">
      <c r="B4696" s="145"/>
    </row>
    <row r="4697" ht="12.75">
      <c r="B4697" s="145"/>
    </row>
    <row r="4698" ht="12.75">
      <c r="B4698" s="145"/>
    </row>
    <row r="4699" ht="12.75">
      <c r="B4699" s="145"/>
    </row>
    <row r="4700" ht="12.75">
      <c r="B4700" s="145"/>
    </row>
    <row r="4701" ht="12.75">
      <c r="B4701" s="145"/>
    </row>
    <row r="4702" ht="12.75">
      <c r="B4702" s="145"/>
    </row>
    <row r="4703" ht="12.75">
      <c r="B4703" s="145"/>
    </row>
    <row r="4704" ht="12.75">
      <c r="B4704" s="145"/>
    </row>
    <row r="4705" ht="12.75">
      <c r="B4705" s="145"/>
    </row>
    <row r="4706" ht="12.75">
      <c r="B4706" s="145"/>
    </row>
    <row r="4707" ht="12.75">
      <c r="B4707" s="145"/>
    </row>
    <row r="4708" ht="12.75">
      <c r="B4708" s="145"/>
    </row>
    <row r="4709" ht="12.75">
      <c r="B4709" s="145"/>
    </row>
    <row r="4710" ht="12.75">
      <c r="B4710" s="145"/>
    </row>
    <row r="4711" ht="12.75">
      <c r="B4711" s="145"/>
    </row>
    <row r="4712" ht="12.75">
      <c r="B4712" s="145"/>
    </row>
    <row r="4713" ht="12.75">
      <c r="B4713" s="145"/>
    </row>
    <row r="4714" ht="12.75">
      <c r="B4714" s="145"/>
    </row>
    <row r="4715" ht="12.75">
      <c r="B4715" s="145"/>
    </row>
    <row r="4716" ht="12.75">
      <c r="B4716" s="145"/>
    </row>
    <row r="4717" ht="12.75">
      <c r="B4717" s="145"/>
    </row>
    <row r="4718" ht="12.75">
      <c r="B4718" s="145"/>
    </row>
    <row r="4719" ht="12.75">
      <c r="B4719" s="145"/>
    </row>
    <row r="4720" ht="12.75">
      <c r="B4720" s="145"/>
    </row>
    <row r="4721" ht="12.75">
      <c r="B4721" s="145"/>
    </row>
    <row r="4722" ht="12.75">
      <c r="B4722" s="145"/>
    </row>
    <row r="4723" ht="12.75">
      <c r="B4723" s="145"/>
    </row>
    <row r="4724" ht="12.75">
      <c r="B4724" s="145"/>
    </row>
    <row r="4725" ht="12.75">
      <c r="B4725" s="145"/>
    </row>
    <row r="4726" ht="12.75">
      <c r="B4726" s="145"/>
    </row>
    <row r="4727" ht="12.75">
      <c r="B4727" s="145"/>
    </row>
    <row r="4728" ht="12.75">
      <c r="B4728" s="145"/>
    </row>
    <row r="4729" ht="12.75">
      <c r="B4729" s="145"/>
    </row>
    <row r="4730" ht="12.75">
      <c r="B4730" s="145"/>
    </row>
    <row r="4731" ht="12.75">
      <c r="B4731" s="145"/>
    </row>
    <row r="4732" ht="12.75">
      <c r="B4732" s="145"/>
    </row>
    <row r="4733" ht="12.75">
      <c r="B4733" s="145"/>
    </row>
    <row r="4734" ht="12.75">
      <c r="B4734" s="145"/>
    </row>
    <row r="4735" ht="12.75">
      <c r="B4735" s="145"/>
    </row>
    <row r="4736" ht="12.75">
      <c r="B4736" s="145"/>
    </row>
    <row r="4737" ht="12.75">
      <c r="B4737" s="145"/>
    </row>
    <row r="4738" ht="12.75">
      <c r="B4738" s="145"/>
    </row>
    <row r="4739" ht="12.75">
      <c r="B4739" s="145"/>
    </row>
    <row r="4740" ht="12.75">
      <c r="B4740" s="145"/>
    </row>
    <row r="4741" ht="12.75">
      <c r="B4741" s="145"/>
    </row>
    <row r="4742" ht="12.75">
      <c r="B4742" s="145"/>
    </row>
    <row r="4743" ht="12.75">
      <c r="B4743" s="145"/>
    </row>
    <row r="4744" ht="12.75">
      <c r="B4744" s="145"/>
    </row>
    <row r="4745" ht="12.75">
      <c r="B4745" s="145"/>
    </row>
    <row r="4746" ht="12.75">
      <c r="B4746" s="145"/>
    </row>
    <row r="4747" ht="12.75">
      <c r="B4747" s="145"/>
    </row>
    <row r="4748" ht="12.75">
      <c r="B4748" s="145"/>
    </row>
    <row r="4749" ht="12.75">
      <c r="B4749" s="145"/>
    </row>
    <row r="4750" ht="12.75">
      <c r="B4750" s="145"/>
    </row>
    <row r="4751" ht="12.75">
      <c r="B4751" s="145"/>
    </row>
    <row r="4752" ht="12.75">
      <c r="B4752" s="145"/>
    </row>
    <row r="4753" ht="12.75">
      <c r="B4753" s="145"/>
    </row>
    <row r="4754" ht="12.75">
      <c r="B4754" s="145"/>
    </row>
    <row r="4755" ht="12.75">
      <c r="B4755" s="145"/>
    </row>
    <row r="4756" ht="12.75">
      <c r="B4756" s="145"/>
    </row>
    <row r="4757" ht="12.75">
      <c r="B4757" s="145"/>
    </row>
    <row r="4758" ht="12.75">
      <c r="B4758" s="145"/>
    </row>
    <row r="4759" ht="12.75">
      <c r="B4759" s="145"/>
    </row>
    <row r="4760" ht="12.75">
      <c r="B4760" s="145"/>
    </row>
    <row r="4761" ht="12.75">
      <c r="B4761" s="145"/>
    </row>
    <row r="4762" ht="12.75">
      <c r="B4762" s="145"/>
    </row>
    <row r="4763" ht="12.75">
      <c r="B4763" s="145"/>
    </row>
    <row r="4764" ht="12.75">
      <c r="B4764" s="145"/>
    </row>
    <row r="4765" ht="12.75">
      <c r="B4765" s="145"/>
    </row>
    <row r="4766" ht="12.75">
      <c r="B4766" s="145"/>
    </row>
    <row r="4767" ht="12.75">
      <c r="B4767" s="145"/>
    </row>
    <row r="4768" ht="12.75">
      <c r="B4768" s="145"/>
    </row>
    <row r="4769" ht="12.75">
      <c r="B4769" s="145"/>
    </row>
    <row r="4770" ht="12.75">
      <c r="B4770" s="145"/>
    </row>
    <row r="4771" ht="12.75">
      <c r="B4771" s="145"/>
    </row>
    <row r="4772" ht="12.75">
      <c r="B4772" s="145"/>
    </row>
    <row r="4773" ht="12.75">
      <c r="B4773" s="145"/>
    </row>
    <row r="4774" ht="12.75">
      <c r="B4774" s="145"/>
    </row>
    <row r="4775" ht="12.75">
      <c r="B4775" s="145"/>
    </row>
    <row r="4776" ht="12.75">
      <c r="B4776" s="145"/>
    </row>
    <row r="4777" ht="12.75">
      <c r="B4777" s="145"/>
    </row>
    <row r="4778" ht="12.75">
      <c r="B4778" s="145"/>
    </row>
    <row r="4779" ht="12.75">
      <c r="B4779" s="145"/>
    </row>
    <row r="4780" ht="12.75">
      <c r="B4780" s="145"/>
    </row>
    <row r="4781" ht="12.75">
      <c r="B4781" s="145"/>
    </row>
    <row r="4782" ht="12.75">
      <c r="B4782" s="145"/>
    </row>
    <row r="4783" ht="12.75">
      <c r="B4783" s="145"/>
    </row>
    <row r="4784" ht="12.75">
      <c r="B4784" s="145"/>
    </row>
    <row r="4785" ht="12.75">
      <c r="B4785" s="145"/>
    </row>
    <row r="4786" ht="12.75">
      <c r="B4786" s="145"/>
    </row>
    <row r="4787" ht="12.75">
      <c r="B4787" s="145"/>
    </row>
    <row r="4788" ht="12.75">
      <c r="B4788" s="145"/>
    </row>
    <row r="4789" ht="12.75">
      <c r="B4789" s="145"/>
    </row>
    <row r="4790" ht="12.75">
      <c r="B4790" s="145"/>
    </row>
    <row r="4791" ht="12.75">
      <c r="B4791" s="145"/>
    </row>
    <row r="4792" ht="12.75">
      <c r="B4792" s="145"/>
    </row>
    <row r="4793" ht="12.75">
      <c r="B4793" s="145"/>
    </row>
    <row r="4794" ht="12.75">
      <c r="B4794" s="145"/>
    </row>
    <row r="4795" ht="12.75">
      <c r="B4795" s="145"/>
    </row>
    <row r="4796" ht="12.75">
      <c r="B4796" s="145"/>
    </row>
    <row r="4797" ht="12.75">
      <c r="B4797" s="145"/>
    </row>
    <row r="4798" ht="12.75">
      <c r="B4798" s="145"/>
    </row>
    <row r="4799" ht="12.75">
      <c r="B4799" s="145"/>
    </row>
    <row r="4800" ht="12.75">
      <c r="B4800" s="145"/>
    </row>
    <row r="4801" ht="12.75">
      <c r="B4801" s="145"/>
    </row>
    <row r="4802" ht="12.75">
      <c r="B4802" s="145"/>
    </row>
    <row r="4803" ht="12.75">
      <c r="B4803" s="145"/>
    </row>
    <row r="4804" ht="12.75">
      <c r="B4804" s="145"/>
    </row>
    <row r="4805" ht="12.75">
      <c r="B4805" s="145"/>
    </row>
    <row r="4806" ht="12.75">
      <c r="B4806" s="145"/>
    </row>
    <row r="4807" ht="12.75">
      <c r="B4807" s="145"/>
    </row>
    <row r="4808" ht="12.75">
      <c r="B4808" s="145"/>
    </row>
    <row r="4809" ht="12.75">
      <c r="B4809" s="145"/>
    </row>
    <row r="4810" ht="12.75">
      <c r="B4810" s="145"/>
    </row>
    <row r="4811" ht="12.75">
      <c r="B4811" s="145"/>
    </row>
    <row r="4812" ht="12.75">
      <c r="B4812" s="145"/>
    </row>
    <row r="4813" ht="12.75">
      <c r="B4813" s="145"/>
    </row>
    <row r="4814" ht="12.75">
      <c r="B4814" s="145"/>
    </row>
    <row r="4815" ht="12.75">
      <c r="B4815" s="145"/>
    </row>
    <row r="4816" ht="12.75">
      <c r="B4816" s="145"/>
    </row>
    <row r="4817" ht="12.75">
      <c r="B4817" s="145"/>
    </row>
    <row r="4818" ht="12.75">
      <c r="B4818" s="145"/>
    </row>
    <row r="4819" ht="12.75">
      <c r="B4819" s="145"/>
    </row>
    <row r="4820" ht="12.75">
      <c r="B4820" s="145"/>
    </row>
    <row r="4821" ht="12.75">
      <c r="B4821" s="145"/>
    </row>
    <row r="4822" ht="12.75">
      <c r="B4822" s="145"/>
    </row>
    <row r="4823" ht="12.75">
      <c r="B4823" s="145"/>
    </row>
    <row r="4824" ht="12.75">
      <c r="B4824" s="145"/>
    </row>
    <row r="4825" ht="12.75">
      <c r="B4825" s="145"/>
    </row>
    <row r="4826" ht="12.75">
      <c r="B4826" s="145"/>
    </row>
    <row r="4827" ht="12.75">
      <c r="B4827" s="145"/>
    </row>
    <row r="4828" ht="12.75">
      <c r="B4828" s="145"/>
    </row>
    <row r="4829" ht="12.75">
      <c r="B4829" s="145"/>
    </row>
    <row r="4830" ht="12.75">
      <c r="B4830" s="145"/>
    </row>
    <row r="4831" ht="12.75">
      <c r="B4831" s="145"/>
    </row>
    <row r="4832" ht="12.75">
      <c r="B4832" s="145"/>
    </row>
    <row r="4833" ht="12.75">
      <c r="B4833" s="145"/>
    </row>
    <row r="4834" ht="12.75">
      <c r="B4834" s="145"/>
    </row>
    <row r="4835" ht="12.75">
      <c r="B4835" s="145"/>
    </row>
    <row r="4836" ht="12.75">
      <c r="B4836" s="145"/>
    </row>
    <row r="4837" ht="12.75">
      <c r="B4837" s="145"/>
    </row>
    <row r="4838" ht="12.75">
      <c r="B4838" s="145"/>
    </row>
    <row r="4839" ht="12.75">
      <c r="B4839" s="145"/>
    </row>
    <row r="4840" ht="12.75">
      <c r="B4840" s="145"/>
    </row>
    <row r="4841" ht="12.75">
      <c r="B4841" s="145"/>
    </row>
    <row r="4842" ht="12.75">
      <c r="B4842" s="145"/>
    </row>
    <row r="4843" ht="12.75">
      <c r="B4843" s="145"/>
    </row>
    <row r="4844" ht="12.75">
      <c r="B4844" s="145"/>
    </row>
    <row r="4845" ht="12.75">
      <c r="B4845" s="145"/>
    </row>
    <row r="4846" ht="12.75">
      <c r="B4846" s="145"/>
    </row>
    <row r="4847" ht="12.75">
      <c r="B4847" s="145"/>
    </row>
    <row r="4848" ht="12.75">
      <c r="B4848" s="145"/>
    </row>
    <row r="4849" ht="12.75">
      <c r="B4849" s="145"/>
    </row>
    <row r="4850" ht="12.75">
      <c r="B4850" s="145"/>
    </row>
    <row r="4851" ht="12.75">
      <c r="B4851" s="145"/>
    </row>
    <row r="4852" ht="12.75">
      <c r="B4852" s="145"/>
    </row>
    <row r="4853" ht="12.75">
      <c r="B4853" s="145"/>
    </row>
    <row r="4854" ht="12.75">
      <c r="B4854" s="145"/>
    </row>
    <row r="4855" ht="12.75">
      <c r="B4855" s="145"/>
    </row>
    <row r="4856" ht="12.75">
      <c r="B4856" s="145"/>
    </row>
    <row r="4857" ht="12.75">
      <c r="B4857" s="145"/>
    </row>
    <row r="4858" ht="12.75">
      <c r="B4858" s="145"/>
    </row>
    <row r="4859" ht="12.75">
      <c r="B4859" s="145"/>
    </row>
    <row r="4860" ht="12.75">
      <c r="B4860" s="145"/>
    </row>
    <row r="4861" ht="12.75">
      <c r="B4861" s="145"/>
    </row>
    <row r="4862" ht="12.75">
      <c r="B4862" s="145"/>
    </row>
    <row r="4863" ht="12.75">
      <c r="B4863" s="145"/>
    </row>
    <row r="4864" ht="12.75">
      <c r="B4864" s="145"/>
    </row>
    <row r="4865" ht="12.75">
      <c r="B4865" s="145"/>
    </row>
    <row r="4866" ht="12.75">
      <c r="B4866" s="145"/>
    </row>
    <row r="4867" ht="12.75">
      <c r="B4867" s="145"/>
    </row>
    <row r="4868" ht="12.75">
      <c r="B4868" s="145"/>
    </row>
    <row r="4869" ht="12.75">
      <c r="B4869" s="145"/>
    </row>
    <row r="4870" ht="12.75">
      <c r="B4870" s="145"/>
    </row>
    <row r="4871" ht="12.75">
      <c r="B4871" s="145"/>
    </row>
    <row r="4872" ht="12.75">
      <c r="B4872" s="145"/>
    </row>
    <row r="4873" ht="12.75">
      <c r="B4873" s="145"/>
    </row>
    <row r="4874" ht="12.75">
      <c r="B4874" s="145"/>
    </row>
    <row r="4875" ht="12.75">
      <c r="B4875" s="145"/>
    </row>
    <row r="4876" ht="12.75">
      <c r="B4876" s="145"/>
    </row>
    <row r="4877" ht="12.75">
      <c r="B4877" s="145"/>
    </row>
    <row r="4878" ht="12.75">
      <c r="B4878" s="145"/>
    </row>
    <row r="4879" ht="12.75">
      <c r="B4879" s="145"/>
    </row>
    <row r="4880" ht="12.75">
      <c r="B4880" s="145"/>
    </row>
    <row r="4881" ht="12.75">
      <c r="B4881" s="145"/>
    </row>
    <row r="4882" ht="12.75">
      <c r="B4882" s="145"/>
    </row>
    <row r="4883" ht="12.75">
      <c r="B4883" s="145"/>
    </row>
    <row r="4884" ht="12.75">
      <c r="B4884" s="145"/>
    </row>
    <row r="4885" ht="12.75">
      <c r="B4885" s="145"/>
    </row>
    <row r="4886" ht="12.75">
      <c r="B4886" s="145"/>
    </row>
    <row r="4887" ht="12.75">
      <c r="B4887" s="145"/>
    </row>
    <row r="4888" ht="12.75">
      <c r="B4888" s="145"/>
    </row>
    <row r="4889" ht="12.75">
      <c r="B4889" s="145"/>
    </row>
    <row r="4890" ht="12.75">
      <c r="B4890" s="145"/>
    </row>
  </sheetData>
  <mergeCells count="7">
    <mergeCell ref="A78:B78"/>
    <mergeCell ref="A79:B79"/>
    <mergeCell ref="A6:E6"/>
    <mergeCell ref="C1:E1"/>
    <mergeCell ref="B2:E2"/>
    <mergeCell ref="C4:E4"/>
    <mergeCell ref="B3:E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2" sqref="D2:G2"/>
    </sheetView>
  </sheetViews>
  <sheetFormatPr defaultColWidth="9.00390625" defaultRowHeight="12.75"/>
  <cols>
    <col min="1" max="1" width="7.75390625" style="36" customWidth="1"/>
    <col min="2" max="2" width="15.75390625" style="36" customWidth="1"/>
    <col min="3" max="3" width="10.75390625" style="36" customWidth="1"/>
    <col min="4" max="4" width="39.00390625" style="36" customWidth="1"/>
    <col min="5" max="5" width="7.375" style="36" customWidth="1"/>
    <col min="6" max="6" width="7.125" style="36" customWidth="1"/>
    <col min="7" max="7" width="5.625" style="36" customWidth="1"/>
    <col min="8" max="16384" width="9.125" style="36" customWidth="1"/>
  </cols>
  <sheetData>
    <row r="1" spans="1:7" ht="16.5" customHeight="1">
      <c r="A1" s="128"/>
      <c r="B1" s="128"/>
      <c r="C1" s="22"/>
      <c r="D1" s="22"/>
      <c r="E1" s="174" t="s">
        <v>132</v>
      </c>
      <c r="F1" s="174"/>
      <c r="G1" s="174"/>
    </row>
    <row r="2" spans="1:7" ht="16.5" customHeight="1">
      <c r="A2" s="15"/>
      <c r="B2" s="22"/>
      <c r="C2" s="22"/>
      <c r="D2" s="172" t="s">
        <v>545</v>
      </c>
      <c r="E2" s="172"/>
      <c r="F2" s="172"/>
      <c r="G2" s="172"/>
    </row>
    <row r="3" spans="1:7" ht="17.25" customHeight="1">
      <c r="A3" s="15"/>
      <c r="B3" s="22"/>
      <c r="C3" s="22"/>
      <c r="D3" s="172" t="s">
        <v>544</v>
      </c>
      <c r="E3" s="172"/>
      <c r="F3" s="172"/>
      <c r="G3" s="172"/>
    </row>
    <row r="4" spans="1:7" ht="19.5" customHeight="1">
      <c r="A4" s="15"/>
      <c r="B4" s="22"/>
      <c r="C4" s="22"/>
      <c r="D4" s="22"/>
      <c r="E4" s="174" t="s">
        <v>40</v>
      </c>
      <c r="F4" s="174"/>
      <c r="G4" s="174"/>
    </row>
    <row r="5" spans="1:7" ht="13.5" customHeight="1">
      <c r="A5" s="15"/>
      <c r="B5" s="23"/>
      <c r="C5" s="23"/>
      <c r="D5" s="22"/>
      <c r="E5" s="22"/>
      <c r="F5" s="22"/>
      <c r="G5" s="22"/>
    </row>
    <row r="6" spans="1:7" ht="48.75" customHeight="1">
      <c r="A6" s="182" t="s">
        <v>111</v>
      </c>
      <c r="B6" s="182"/>
      <c r="C6" s="182"/>
      <c r="D6" s="182"/>
      <c r="E6" s="182"/>
      <c r="F6" s="182"/>
      <c r="G6" s="182"/>
    </row>
    <row r="7" spans="1:7" ht="16.5">
      <c r="A7" s="15"/>
      <c r="B7" s="146"/>
      <c r="C7" s="146"/>
      <c r="D7" s="22"/>
      <c r="E7" s="111"/>
      <c r="F7" s="111"/>
      <c r="G7" s="111" t="s">
        <v>86</v>
      </c>
    </row>
    <row r="8" spans="1:7" ht="24.75" customHeight="1">
      <c r="A8" s="179" t="s">
        <v>427</v>
      </c>
      <c r="B8" s="180"/>
      <c r="C8" s="181"/>
      <c r="D8" s="183" t="s">
        <v>87</v>
      </c>
      <c r="E8" s="185" t="s">
        <v>242</v>
      </c>
      <c r="F8" s="185" t="s">
        <v>243</v>
      </c>
      <c r="G8" s="185" t="s">
        <v>236</v>
      </c>
    </row>
    <row r="9" spans="1:7" ht="115.5" customHeight="1">
      <c r="A9" s="148" t="s">
        <v>428</v>
      </c>
      <c r="B9" s="147" t="s">
        <v>429</v>
      </c>
      <c r="C9" s="147" t="s">
        <v>430</v>
      </c>
      <c r="D9" s="184"/>
      <c r="E9" s="186"/>
      <c r="F9" s="186"/>
      <c r="G9" s="186"/>
    </row>
    <row r="10" spans="1:7" ht="28.5" customHeight="1" hidden="1">
      <c r="A10" s="149"/>
      <c r="B10" s="150"/>
      <c r="C10" s="150"/>
      <c r="D10" s="51" t="s">
        <v>254</v>
      </c>
      <c r="E10" s="151">
        <f>SUM(E15)+E11</f>
        <v>591.9399999999987</v>
      </c>
      <c r="F10" s="151">
        <f>SUM(F15)+F11</f>
        <v>469.3299999999999</v>
      </c>
      <c r="G10" s="151">
        <f>F10*100/E10</f>
        <v>79.28675203567946</v>
      </c>
    </row>
    <row r="11" spans="1:7" ht="44.25" customHeight="1" hidden="1">
      <c r="A11" s="149"/>
      <c r="B11" s="150" t="s">
        <v>260</v>
      </c>
      <c r="C11" s="150"/>
      <c r="D11" s="51" t="s">
        <v>255</v>
      </c>
      <c r="E11" s="151">
        <f>SUM(E12:E13)</f>
        <v>0</v>
      </c>
      <c r="F11" s="151">
        <f>SUM(F12:F13)</f>
        <v>0</v>
      </c>
      <c r="G11" s="151" t="s">
        <v>185</v>
      </c>
    </row>
    <row r="12" spans="1:7" ht="60" customHeight="1" hidden="1">
      <c r="A12" s="149"/>
      <c r="B12" s="150" t="s">
        <v>261</v>
      </c>
      <c r="C12" s="150"/>
      <c r="D12" s="51" t="s">
        <v>256</v>
      </c>
      <c r="E12" s="151">
        <v>0</v>
      </c>
      <c r="F12" s="151">
        <v>0</v>
      </c>
      <c r="G12" s="151" t="s">
        <v>185</v>
      </c>
    </row>
    <row r="13" spans="1:7" ht="60.75" customHeight="1" hidden="1">
      <c r="A13" s="149"/>
      <c r="B13" s="150" t="s">
        <v>262</v>
      </c>
      <c r="C13" s="150"/>
      <c r="D13" s="51" t="s">
        <v>211</v>
      </c>
      <c r="E13" s="151">
        <v>0</v>
      </c>
      <c r="F13" s="151">
        <v>0</v>
      </c>
      <c r="G13" s="151" t="s">
        <v>185</v>
      </c>
    </row>
    <row r="14" spans="1:7" ht="27" customHeight="1">
      <c r="A14" s="152">
        <v>992</v>
      </c>
      <c r="B14" s="153" t="s">
        <v>323</v>
      </c>
      <c r="C14" s="154" t="s">
        <v>67</v>
      </c>
      <c r="D14" s="51" t="s">
        <v>384</v>
      </c>
      <c r="E14" s="151">
        <f>E15</f>
        <v>591.9399999999987</v>
      </c>
      <c r="F14" s="151">
        <f>F15</f>
        <v>469.3299999999999</v>
      </c>
      <c r="G14" s="151">
        <f>E14/F14*100</f>
        <v>126.12447531587556</v>
      </c>
    </row>
    <row r="15" spans="1:7" ht="27" customHeight="1">
      <c r="A15" s="152">
        <v>992</v>
      </c>
      <c r="B15" s="153" t="s">
        <v>322</v>
      </c>
      <c r="C15" s="154" t="s">
        <v>67</v>
      </c>
      <c r="D15" s="51" t="s">
        <v>257</v>
      </c>
      <c r="E15" s="155">
        <f>SUM(E16,E20)-E11</f>
        <v>591.9399999999987</v>
      </c>
      <c r="F15" s="155">
        <f>SUM(F16,F20)-F11</f>
        <v>469.3299999999999</v>
      </c>
      <c r="G15" s="155">
        <f>E15/F15*100</f>
        <v>126.12447531587556</v>
      </c>
    </row>
    <row r="16" spans="1:7" ht="27" customHeight="1">
      <c r="A16" s="152">
        <v>992</v>
      </c>
      <c r="B16" s="153" t="s">
        <v>322</v>
      </c>
      <c r="C16" s="156">
        <v>500</v>
      </c>
      <c r="D16" s="51" t="s">
        <v>88</v>
      </c>
      <c r="E16" s="151">
        <f aca="true" t="shared" si="0" ref="E16:F18">E17</f>
        <v>-22000.100000000002</v>
      </c>
      <c r="F16" s="151">
        <f t="shared" si="0"/>
        <v>-4390.5</v>
      </c>
      <c r="G16" s="151">
        <f>F16/E16*100</f>
        <v>19.956727469420592</v>
      </c>
    </row>
    <row r="17" spans="1:7" ht="27" customHeight="1">
      <c r="A17" s="152">
        <v>992</v>
      </c>
      <c r="B17" s="153" t="s">
        <v>321</v>
      </c>
      <c r="C17" s="156">
        <v>500</v>
      </c>
      <c r="D17" s="51" t="s">
        <v>89</v>
      </c>
      <c r="E17" s="151">
        <f t="shared" si="0"/>
        <v>-22000.100000000002</v>
      </c>
      <c r="F17" s="151">
        <f t="shared" si="0"/>
        <v>-4390.5</v>
      </c>
      <c r="G17" s="151">
        <f aca="true" t="shared" si="1" ref="G17:G23">F17/E17*100</f>
        <v>19.956727469420592</v>
      </c>
    </row>
    <row r="18" spans="1:7" ht="27" customHeight="1">
      <c r="A18" s="152">
        <v>992</v>
      </c>
      <c r="B18" s="153" t="s">
        <v>320</v>
      </c>
      <c r="C18" s="156">
        <v>510</v>
      </c>
      <c r="D18" s="51" t="s">
        <v>90</v>
      </c>
      <c r="E18" s="151">
        <f t="shared" si="0"/>
        <v>-22000.100000000002</v>
      </c>
      <c r="F18" s="151">
        <f t="shared" si="0"/>
        <v>-4390.5</v>
      </c>
      <c r="G18" s="151">
        <f t="shared" si="1"/>
        <v>19.956727469420592</v>
      </c>
    </row>
    <row r="19" spans="1:7" ht="27" customHeight="1">
      <c r="A19" s="152">
        <v>992</v>
      </c>
      <c r="B19" s="153" t="s">
        <v>319</v>
      </c>
      <c r="C19" s="156">
        <v>510</v>
      </c>
      <c r="D19" s="51" t="s">
        <v>258</v>
      </c>
      <c r="E19" s="151">
        <f>-'Пр. 1 '!C24</f>
        <v>-22000.100000000002</v>
      </c>
      <c r="F19" s="151">
        <f>-'Пр. 1 '!D24</f>
        <v>-4390.5</v>
      </c>
      <c r="G19" s="151">
        <f t="shared" si="1"/>
        <v>19.956727469420592</v>
      </c>
    </row>
    <row r="20" spans="1:7" ht="27" customHeight="1">
      <c r="A20" s="152">
        <v>992</v>
      </c>
      <c r="B20" s="153" t="s">
        <v>322</v>
      </c>
      <c r="C20" s="156">
        <v>600</v>
      </c>
      <c r="D20" s="51" t="s">
        <v>92</v>
      </c>
      <c r="E20" s="151">
        <f aca="true" t="shared" si="2" ref="E20:F22">E21</f>
        <v>22592.04</v>
      </c>
      <c r="F20" s="151">
        <f t="shared" si="2"/>
        <v>4859.83</v>
      </c>
      <c r="G20" s="151">
        <f t="shared" si="1"/>
        <v>21.511249094813927</v>
      </c>
    </row>
    <row r="21" spans="1:7" ht="27" customHeight="1">
      <c r="A21" s="152">
        <v>992</v>
      </c>
      <c r="B21" s="153" t="s">
        <v>321</v>
      </c>
      <c r="C21" s="156">
        <v>600</v>
      </c>
      <c r="D21" s="51" t="s">
        <v>93</v>
      </c>
      <c r="E21" s="151">
        <f t="shared" si="2"/>
        <v>22592.04</v>
      </c>
      <c r="F21" s="151">
        <f t="shared" si="2"/>
        <v>4859.83</v>
      </c>
      <c r="G21" s="151">
        <f t="shared" si="1"/>
        <v>21.511249094813927</v>
      </c>
    </row>
    <row r="22" spans="1:7" ht="27" customHeight="1">
      <c r="A22" s="152">
        <v>992</v>
      </c>
      <c r="B22" s="153" t="s">
        <v>320</v>
      </c>
      <c r="C22" s="156">
        <v>610</v>
      </c>
      <c r="D22" s="51" t="s">
        <v>94</v>
      </c>
      <c r="E22" s="151">
        <f t="shared" si="2"/>
        <v>22592.04</v>
      </c>
      <c r="F22" s="151">
        <f t="shared" si="2"/>
        <v>4859.83</v>
      </c>
      <c r="G22" s="151">
        <f t="shared" si="1"/>
        <v>21.511249094813927</v>
      </c>
    </row>
    <row r="23" spans="1:7" ht="27" customHeight="1">
      <c r="A23" s="152">
        <v>992</v>
      </c>
      <c r="B23" s="153" t="s">
        <v>319</v>
      </c>
      <c r="C23" s="156">
        <v>610</v>
      </c>
      <c r="D23" s="51" t="s">
        <v>259</v>
      </c>
      <c r="E23" s="151">
        <f>'Пр 4'!E9</f>
        <v>22592.04</v>
      </c>
      <c r="F23" s="151">
        <f>'Пр 4'!F9</f>
        <v>4859.83</v>
      </c>
      <c r="G23" s="151">
        <f t="shared" si="1"/>
        <v>21.511249094813927</v>
      </c>
    </row>
    <row r="24" spans="1:7" ht="14.25" customHeight="1">
      <c r="A24" s="149"/>
      <c r="B24" s="50"/>
      <c r="C24" s="50"/>
      <c r="D24" s="50"/>
      <c r="E24" s="134"/>
      <c r="F24" s="134"/>
      <c r="G24" s="134"/>
    </row>
    <row r="25" spans="1:7" ht="14.25" customHeight="1">
      <c r="A25" s="149"/>
      <c r="B25" s="50"/>
      <c r="C25" s="50"/>
      <c r="D25" s="50"/>
      <c r="E25" s="134"/>
      <c r="F25" s="134"/>
      <c r="G25" s="134"/>
    </row>
    <row r="26" spans="1:7" s="118" customFormat="1" ht="16.5">
      <c r="A26" s="128" t="s">
        <v>542</v>
      </c>
      <c r="B26" s="128"/>
      <c r="C26" s="128"/>
      <c r="D26" s="128"/>
      <c r="E26" s="22" t="s">
        <v>543</v>
      </c>
      <c r="F26" s="22"/>
      <c r="G26" s="22"/>
    </row>
    <row r="27" spans="1:7" s="118" customFormat="1" ht="16.5" customHeight="1">
      <c r="A27" s="128"/>
      <c r="B27" s="128"/>
      <c r="C27" s="128"/>
      <c r="D27" s="128"/>
      <c r="E27" s="128"/>
      <c r="F27" s="22"/>
      <c r="G27" s="22"/>
    </row>
  </sheetData>
  <mergeCells count="10">
    <mergeCell ref="D3:G3"/>
    <mergeCell ref="A8:C8"/>
    <mergeCell ref="A6:G6"/>
    <mergeCell ref="E1:G1"/>
    <mergeCell ref="D2:G2"/>
    <mergeCell ref="E4:G4"/>
    <mergeCell ref="D8:D9"/>
    <mergeCell ref="E8:E9"/>
    <mergeCell ref="F8:F9"/>
    <mergeCell ref="G8:G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F3" sqref="F3:L3"/>
    </sheetView>
  </sheetViews>
  <sheetFormatPr defaultColWidth="9.00390625" defaultRowHeight="12.75"/>
  <cols>
    <col min="1" max="1" width="18.00390625" style="36" customWidth="1"/>
    <col min="2" max="2" width="10.625" style="36" customWidth="1"/>
    <col min="3" max="4" width="7.875" style="36" customWidth="1"/>
    <col min="5" max="5" width="6.375" style="36" customWidth="1"/>
    <col min="6" max="6" width="7.875" style="36" customWidth="1"/>
    <col min="7" max="7" width="7.00390625" style="36" customWidth="1"/>
    <col min="8" max="8" width="7.25390625" style="36" customWidth="1"/>
    <col min="9" max="9" width="6.875" style="36" customWidth="1"/>
    <col min="10" max="10" width="7.125" style="36" customWidth="1"/>
    <col min="11" max="12" width="3.875" style="36" customWidth="1"/>
    <col min="13" max="16384" width="9.125" style="36" customWidth="1"/>
  </cols>
  <sheetData>
    <row r="1" spans="5:12" s="7" customFormat="1" ht="15.75">
      <c r="E1" s="8"/>
      <c r="F1" s="171" t="s">
        <v>128</v>
      </c>
      <c r="G1" s="171"/>
      <c r="H1" s="171"/>
      <c r="I1" s="171"/>
      <c r="J1" s="171"/>
      <c r="K1" s="171"/>
      <c r="L1" s="171"/>
    </row>
    <row r="2" spans="2:12" s="7" customFormat="1" ht="15.75">
      <c r="B2" s="5"/>
      <c r="C2" s="5"/>
      <c r="D2" s="5"/>
      <c r="E2" s="8"/>
      <c r="F2" s="8"/>
      <c r="G2" s="171" t="s">
        <v>545</v>
      </c>
      <c r="H2" s="171"/>
      <c r="I2" s="171"/>
      <c r="J2" s="171"/>
      <c r="K2" s="171"/>
      <c r="L2" s="171"/>
    </row>
    <row r="3" spans="5:12" s="7" customFormat="1" ht="15.75">
      <c r="E3" s="8"/>
      <c r="F3" s="171" t="s">
        <v>544</v>
      </c>
      <c r="G3" s="171"/>
      <c r="H3" s="171"/>
      <c r="I3" s="171"/>
      <c r="J3" s="171"/>
      <c r="K3" s="171"/>
      <c r="L3" s="171"/>
    </row>
    <row r="4" spans="5:12" s="7" customFormat="1" ht="15.75">
      <c r="E4" s="8"/>
      <c r="F4" s="171" t="s">
        <v>39</v>
      </c>
      <c r="G4" s="171"/>
      <c r="H4" s="171"/>
      <c r="I4" s="171"/>
      <c r="J4" s="171"/>
      <c r="K4" s="171"/>
      <c r="L4" s="171"/>
    </row>
    <row r="5" ht="14.25" customHeight="1">
      <c r="C5" s="19"/>
    </row>
    <row r="6" spans="1:12" ht="82.5" customHeight="1">
      <c r="A6" s="192" t="s">
        <v>112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ht="13.5" customHeight="1">
      <c r="A7" s="9"/>
    </row>
    <row r="8" spans="1:12" ht="18.75" customHeight="1">
      <c r="A8" s="185" t="s">
        <v>123</v>
      </c>
      <c r="B8" s="185" t="s">
        <v>125</v>
      </c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</row>
    <row r="9" spans="1:12" ht="90.75" customHeight="1">
      <c r="A9" s="193"/>
      <c r="B9" s="193"/>
      <c r="C9" s="189" t="s">
        <v>194</v>
      </c>
      <c r="D9" s="189"/>
      <c r="E9" s="189"/>
      <c r="F9" s="189"/>
      <c r="G9" s="189"/>
      <c r="H9" s="189" t="s">
        <v>193</v>
      </c>
      <c r="I9" s="189"/>
      <c r="J9" s="189"/>
      <c r="K9" s="189"/>
      <c r="L9" s="189"/>
    </row>
    <row r="10" spans="1:12" ht="44.25" customHeight="1">
      <c r="A10" s="186"/>
      <c r="B10" s="186"/>
      <c r="C10" s="190" t="s">
        <v>242</v>
      </c>
      <c r="D10" s="190"/>
      <c r="E10" s="190" t="s">
        <v>243</v>
      </c>
      <c r="F10" s="190"/>
      <c r="G10" s="4" t="s">
        <v>236</v>
      </c>
      <c r="H10" s="190" t="s">
        <v>242</v>
      </c>
      <c r="I10" s="190"/>
      <c r="J10" s="20" t="s">
        <v>243</v>
      </c>
      <c r="K10" s="189" t="s">
        <v>236</v>
      </c>
      <c r="L10" s="189"/>
    </row>
    <row r="11" spans="1:12" ht="50.25" customHeight="1">
      <c r="A11" s="4" t="s">
        <v>50</v>
      </c>
      <c r="B11" s="157">
        <f>C11+F11+H11</f>
        <v>2171.1000000000004</v>
      </c>
      <c r="C11" s="188">
        <f>'Пр 6'!H158+'Пр 6'!H161+'Пр 6'!H167</f>
        <v>2063.7000000000003</v>
      </c>
      <c r="D11" s="188"/>
      <c r="E11" s="188">
        <f>'Пр 6'!I158+'Пр 6'!I161+'Пр 6'!I167</f>
        <v>516.1</v>
      </c>
      <c r="F11" s="188"/>
      <c r="G11" s="157">
        <f>E11/C11*100</f>
        <v>25.008479914716286</v>
      </c>
      <c r="H11" s="188">
        <f>'Пр 6'!H32</f>
        <v>107.39999999999999</v>
      </c>
      <c r="I11" s="188"/>
      <c r="J11" s="157">
        <f>'Пр 6'!I32</f>
        <v>0</v>
      </c>
      <c r="K11" s="188">
        <f>J11/H11*100</f>
        <v>0</v>
      </c>
      <c r="L11" s="188"/>
    </row>
    <row r="12" spans="1:12" ht="16.5" customHeight="1">
      <c r="A12" s="11" t="s">
        <v>124</v>
      </c>
      <c r="B12" s="10">
        <f>C12+F12+H12</f>
        <v>2171.1000000000004</v>
      </c>
      <c r="C12" s="187">
        <f>SUM(C11)</f>
        <v>2063.7000000000003</v>
      </c>
      <c r="D12" s="187"/>
      <c r="E12" s="187">
        <f>SUM(E11)</f>
        <v>516.1</v>
      </c>
      <c r="F12" s="187"/>
      <c r="G12" s="10">
        <f>SUM(G11)</f>
        <v>25.008479914716286</v>
      </c>
      <c r="H12" s="187">
        <f>SUM(H11)</f>
        <v>107.39999999999999</v>
      </c>
      <c r="I12" s="187"/>
      <c r="J12" s="10">
        <f>SUM(J11)</f>
        <v>0</v>
      </c>
      <c r="K12" s="187">
        <f>SUM(K11)</f>
        <v>0</v>
      </c>
      <c r="L12" s="187"/>
    </row>
    <row r="13" spans="1:12" ht="40.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9"/>
    </row>
    <row r="14" spans="1:8" s="22" customFormat="1" ht="16.5">
      <c r="A14" s="22" t="s">
        <v>542</v>
      </c>
      <c r="H14" s="22" t="s">
        <v>543</v>
      </c>
    </row>
    <row r="15" spans="4:10" s="22" customFormat="1" ht="16.5">
      <c r="D15" s="111"/>
      <c r="E15" s="111"/>
      <c r="F15" s="111"/>
      <c r="G15" s="111"/>
      <c r="H15" s="111"/>
      <c r="I15" s="111"/>
      <c r="J15" s="111"/>
    </row>
    <row r="19" spans="1:4" ht="17.25">
      <c r="A19" s="191"/>
      <c r="B19" s="191"/>
      <c r="C19" s="191"/>
      <c r="D19" s="191"/>
    </row>
  </sheetData>
  <mergeCells count="23">
    <mergeCell ref="G2:L2"/>
    <mergeCell ref="A19:D19"/>
    <mergeCell ref="F1:L1"/>
    <mergeCell ref="F3:L3"/>
    <mergeCell ref="F4:L4"/>
    <mergeCell ref="K11:L11"/>
    <mergeCell ref="K12:L12"/>
    <mergeCell ref="A6:L6"/>
    <mergeCell ref="A8:A10"/>
    <mergeCell ref="B8:B10"/>
    <mergeCell ref="C8:L8"/>
    <mergeCell ref="C9:G9"/>
    <mergeCell ref="H9:L9"/>
    <mergeCell ref="C10:D10"/>
    <mergeCell ref="H10:I10"/>
    <mergeCell ref="E10:F10"/>
    <mergeCell ref="C12:D12"/>
    <mergeCell ref="E12:F12"/>
    <mergeCell ref="E11:F11"/>
    <mergeCell ref="K10:L10"/>
    <mergeCell ref="H11:I11"/>
    <mergeCell ref="H12:I12"/>
    <mergeCell ref="C11:D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fin</cp:lastModifiedBy>
  <cp:lastPrinted>2018-07-17T12:39:49Z</cp:lastPrinted>
  <dcterms:created xsi:type="dcterms:W3CDTF">2008-10-07T13:17:05Z</dcterms:created>
  <dcterms:modified xsi:type="dcterms:W3CDTF">2018-07-17T12:41:23Z</dcterms:modified>
  <cp:category/>
  <cp:version/>
  <cp:contentType/>
  <cp:contentStatus/>
</cp:coreProperties>
</file>